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20" windowWidth="20640" windowHeight="11760" firstSheet="2" activeTab="2"/>
  </bookViews>
  <sheets>
    <sheet name="Dokumentation" sheetId="5" state="hidden" r:id="rId1"/>
    <sheet name="RT" sheetId="4" state="hidden" r:id="rId2"/>
    <sheet name="Vorlage" sheetId="2" r:id="rId3"/>
  </sheets>
  <externalReferences>
    <externalReference r:id="rId6"/>
  </externalReferences>
  <definedNames>
    <definedName name="banken">'[1]BankenRVV'!$A$5:$V$15</definedName>
    <definedName name="DatenKomplett" localSheetId="0">#REF!</definedName>
    <definedName name="DatenKomplett">#REF!</definedName>
    <definedName name="_xlnm.Print_Area" localSheetId="2">'Vorlage'!$A$1:$H$42</definedName>
  </definedNames>
  <calcPr calcId="152511"/>
</workbook>
</file>

<file path=xl/comments2.xml><?xml version="1.0" encoding="utf-8"?>
<comments xmlns="http://schemas.openxmlformats.org/spreadsheetml/2006/main">
  <authors>
    <author>Stafast, Silvia</author>
    <author>Silvia Stafast</author>
  </authors>
  <commentList>
    <comment ref="A1" authorId="0">
      <text>
        <r>
          <rPr>
            <b/>
            <sz val="9"/>
            <rFont val="Segoe UI"/>
            <family val="2"/>
          </rPr>
          <t>Stafast, Silvia:</t>
        </r>
        <r>
          <rPr>
            <sz val="9"/>
            <rFont val="Segoe UI"/>
            <family val="2"/>
          </rPr>
          <t xml:space="preserve">
Formatierung für SVERWEIS prüfen - muss "codigo postal" sein!!!!!</t>
        </r>
      </text>
    </comment>
    <comment ref="C123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im farblich markierten Bereich!</t>
        </r>
      </text>
    </comment>
    <comment ref="C176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für den farblich markierten Bereich!</t>
        </r>
      </text>
    </comment>
  </commentList>
</comments>
</file>

<file path=xl/sharedStrings.xml><?xml version="1.0" encoding="utf-8"?>
<sst xmlns="http://schemas.openxmlformats.org/spreadsheetml/2006/main" count="489" uniqueCount="261">
  <si>
    <t>Gesamtbestand</t>
  </si>
  <si>
    <t>Belege</t>
  </si>
  <si>
    <t>3.</t>
  </si>
  <si>
    <t>Bestand Barkasse</t>
  </si>
  <si>
    <t>2.</t>
  </si>
  <si>
    <t>Girokonto</t>
  </si>
  <si>
    <t>1.</t>
  </si>
  <si>
    <t>Übersicht</t>
  </si>
  <si>
    <t>4.</t>
  </si>
  <si>
    <t>Summe Belege</t>
  </si>
  <si>
    <t>Betrag</t>
  </si>
  <si>
    <t>geldwerte Belege</t>
  </si>
  <si>
    <t>Kassenbelege/Quittungen</t>
  </si>
  <si>
    <t>Kassenbestand/bar</t>
  </si>
  <si>
    <t>Münzgeld:</t>
  </si>
  <si>
    <t xml:space="preserve">Papiergeld:   </t>
  </si>
  <si>
    <t>Summe</t>
  </si>
  <si>
    <t>Anzahl</t>
  </si>
  <si>
    <t>Papiergeld:</t>
  </si>
  <si>
    <r>
      <t>Bestand Barkasse -</t>
    </r>
    <r>
      <rPr>
        <b/>
        <i/>
        <sz val="9"/>
        <rFont val="Calibri"/>
        <family val="2"/>
        <scheme val="minor"/>
      </rPr>
      <t xml:space="preserve"> (tatsächlicher Barkassenbestand)</t>
    </r>
  </si>
  <si>
    <t>Kontostand:</t>
  </si>
  <si>
    <r>
      <t xml:space="preserve">Rollgeld  = </t>
    </r>
    <r>
      <rPr>
        <b/>
        <sz val="11"/>
        <rFont val="Calibri"/>
        <family val="2"/>
        <scheme val="minor"/>
      </rPr>
      <t xml:space="preserve">    </t>
    </r>
  </si>
  <si>
    <r>
      <t xml:space="preserve">Belege </t>
    </r>
    <r>
      <rPr>
        <i/>
        <sz val="11"/>
        <rFont val="Calibri"/>
        <family val="2"/>
        <scheme val="minor"/>
      </rPr>
      <t>(Schwebeposten)</t>
    </r>
  </si>
  <si>
    <t>Prüfung / Niederschrift Handkasse</t>
  </si>
  <si>
    <t>über die Vornahme einer Kassenbestandsaufnahme (Kassensturz) der Handkasse.</t>
  </si>
  <si>
    <t>Prüfvermerk</t>
  </si>
  <si>
    <t>5.</t>
  </si>
  <si>
    <t>lt. Kontoauszug Nr. /vom</t>
  </si>
  <si>
    <t>Ausgezahlter Handvorschuss</t>
  </si>
  <si>
    <t>Kassenfehlbetrag /-überschuss</t>
  </si>
  <si>
    <t>6.</t>
  </si>
  <si>
    <t>Nachdem die herangezogenen Kontoauszüge mit dem Prüfvermerk versehen waren, wurde die
Kassenbestandsaufnahme geschlossen.</t>
  </si>
  <si>
    <t>am</t>
  </si>
  <si>
    <t>Begründung (sofern ein Fehlbetrag/Überschuss entstanden ist:)</t>
  </si>
  <si>
    <t>=</t>
  </si>
  <si>
    <t>RT</t>
  </si>
  <si>
    <t>RV</t>
  </si>
  <si>
    <t>Handkasse der</t>
  </si>
  <si>
    <t>Eingabe der Rechtsträger-Nr.
im rot hinterlegten Feld!</t>
  </si>
  <si>
    <t>Version</t>
  </si>
  <si>
    <t>Datum</t>
  </si>
  <si>
    <t>Beschreibung der Änderung</t>
  </si>
  <si>
    <t>1.2</t>
  </si>
  <si>
    <t>1.3</t>
  </si>
  <si>
    <t>Erstellung Prüfungsblatt und Niederschrift</t>
  </si>
  <si>
    <t>Bedingte Formatierung für Eingabe der RT-Nummer
Farbumstellung EKHN-Logo und Schriftzug auf s/w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</si>
  <si>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</si>
  <si>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Kirchengemeinde / Dekanat /RV</t>
  </si>
  <si>
    <t>Mandant</t>
  </si>
  <si>
    <t>Anpassung der Datenbanken der Rechtsträger wegen Dekanatsfusion</t>
  </si>
  <si>
    <t>1.4</t>
  </si>
  <si>
    <t>1.5</t>
  </si>
  <si>
    <t>angeforderte Beträge bei RV- Aufwand</t>
  </si>
  <si>
    <t>angeforderte Beträge bei RV- Ertrag</t>
  </si>
  <si>
    <t>1.6</t>
  </si>
  <si>
    <r>
      <t>Änderung "</t>
    </r>
    <r>
      <rPr>
        <i/>
        <sz val="10"/>
        <rFont val="Calibri"/>
        <family val="2"/>
        <scheme val="minor"/>
      </rPr>
      <t>Kollekten</t>
    </r>
    <r>
      <rPr>
        <sz val="10"/>
        <rFont val="Calibri"/>
        <family val="2"/>
        <scheme val="minor"/>
      </rPr>
      <t>" in "</t>
    </r>
    <r>
      <rPr>
        <i/>
        <sz val="10"/>
        <rFont val="Calibri"/>
        <family val="2"/>
        <scheme val="minor"/>
      </rPr>
      <t>angeforderte Beträge bei RV - Ertrag</t>
    </r>
    <r>
      <rPr>
        <sz val="10"/>
        <rFont val="Calibri"/>
        <family val="2"/>
        <scheme val="minor"/>
      </rPr>
      <t>"</t>
    </r>
  </si>
  <si>
    <t>Änderung der Formel in H29=(Summe(H25:26;28)-H27)</t>
  </si>
  <si>
    <t>Integration neue Datenbank für 90008</t>
  </si>
  <si>
    <t>Ergänzung "Datum" bei beiden Unterschriften</t>
  </si>
  <si>
    <t>(Datum / Unterschrift Prüfer/in)</t>
  </si>
  <si>
    <t>(Datum / Unterschrift Kassenführer/in)</t>
  </si>
  <si>
    <t>HK-Nr. und RT-Nr.
für Handkasse</t>
  </si>
  <si>
    <t>Integration neue Datenbanken für 90003, 90005 und 900007</t>
  </si>
  <si>
    <t>Änderung der Fußzeile: Version 1.6 - Dezember 2018</t>
  </si>
  <si>
    <t>RT-Nr. Dekanat</t>
  </si>
  <si>
    <t>Dekanatszuordnung</t>
  </si>
  <si>
    <t>1.7</t>
  </si>
  <si>
    <t>Funktion SVERWEIS in Zelle G2 und C4 auf Spaltenbezug $A:$G geändert</t>
  </si>
  <si>
    <t>Versionsstand = Version 1.7 - Dezember 2022</t>
  </si>
  <si>
    <t>Versionsstand = Version 1.7 - Januar 2024</t>
  </si>
  <si>
    <t>Wetterau</t>
  </si>
  <si>
    <t>Ev. RV Wetterau</t>
  </si>
  <si>
    <t>Ev. Kirchengemeinde St. Nikolai Altenstadt</t>
  </si>
  <si>
    <t>Ev. Dekanat Büdinger Land</t>
  </si>
  <si>
    <t>Ev. Kirchengemeinde Aulendiebach</t>
  </si>
  <si>
    <t>Ev. Kirchengemeinde Bergheim</t>
  </si>
  <si>
    <t>Ev. Kirchengemeinde Betzenrod</t>
  </si>
  <si>
    <t>Ev. Kirchengemeinde Bindsachsen</t>
  </si>
  <si>
    <t>Ev. Kirchengemeinde Bingenheim</t>
  </si>
  <si>
    <t>Ev. Kirchengemeinde Bisses</t>
  </si>
  <si>
    <t>Ev. Kirchengemeinde Bleichenbach</t>
  </si>
  <si>
    <t>Ev. Kirchengemeinde Blofeld</t>
  </si>
  <si>
    <t>Ev. Kirchengemeinde Bobenhausen II.</t>
  </si>
  <si>
    <t>Ev. Kirchengemeinde Borsdorf</t>
  </si>
  <si>
    <t>Ev. Kirchengemeinde Breungeshain</t>
  </si>
  <si>
    <t>Ev. Kirchengemeinde Büdingen</t>
  </si>
  <si>
    <t>Ev. Peterskirchengemeinde Büdingen Wolf</t>
  </si>
  <si>
    <t>Ev. Kirchengemeinde Burgbracht</t>
  </si>
  <si>
    <t>Ev. Kirchengemeinde Burkhards</t>
  </si>
  <si>
    <t>Ev. Kirchengemeinde Busenborn</t>
  </si>
  <si>
    <t>Ev. Kirchengemeinde Dauernheim</t>
  </si>
  <si>
    <t>Ev. Kirchengemeinde Düdelsheim</t>
  </si>
  <si>
    <t>Ev. Kirchengemeinde Echzell</t>
  </si>
  <si>
    <t>Ev. Kirchengemeinde Eckartshausen</t>
  </si>
  <si>
    <t>Ev. Kirchengemeinde Effolderbach</t>
  </si>
  <si>
    <t>Ev. Kirchengemeinde Eichelsachsen</t>
  </si>
  <si>
    <t>Ev. Kirchengemeinde Eichelsdorf</t>
  </si>
  <si>
    <t>Ev. Kirchengemeinde Einartshausen</t>
  </si>
  <si>
    <t>Ev. Kirchengemeinde Enzheim</t>
  </si>
  <si>
    <t>Ev. Kirchengemeinde Eschenrod</t>
  </si>
  <si>
    <t>Ev. Kirchengemeinde Feldkrücken</t>
  </si>
  <si>
    <t>Ev. Kirchengemeinde Gedern</t>
  </si>
  <si>
    <t>Ev. Kirchengemeinde Geiß-Nidda/Bad Salzhausen</t>
  </si>
  <si>
    <t>Ev.-Luth.Michaelisgemeinde Gelnhaar</t>
  </si>
  <si>
    <t>Ev. Kirchengemeinde Gettenau</t>
  </si>
  <si>
    <t>Ev. Kirchengemeinde Glauburg</t>
  </si>
  <si>
    <t>Ev. Kirchengemeinde Götzen</t>
  </si>
  <si>
    <t>Ev. Kirchengemeinde Hainchen</t>
  </si>
  <si>
    <t>Ev. Kirchengemeinde Heegheim</t>
  </si>
  <si>
    <t>Ev. Kirchengemeinde Herrnhaag</t>
  </si>
  <si>
    <t>Ev. Kirchengemeinde Hirzenhain</t>
  </si>
  <si>
    <t>Ev. Kirchengemeinde Hitzkirchen</t>
  </si>
  <si>
    <t>Ev. Kirchengemeinde Höchst a. d. Nidder</t>
  </si>
  <si>
    <t>Ev. Kirchengemeinde Kefenrod</t>
  </si>
  <si>
    <t>Ev. Kirchengemeinde Langen-Bergheim</t>
  </si>
  <si>
    <t>Ev. Kirchengemeinde Leidhecken</t>
  </si>
  <si>
    <t>Ev. Kirchengemeinde Lindheim</t>
  </si>
  <si>
    <t>Ev. Kirchengemeinde Lißberg</t>
  </si>
  <si>
    <t>Ev. Kirchengemeinde Michelbach</t>
  </si>
  <si>
    <t>Ev. Kirchengemeinde Mittel-Seemen</t>
  </si>
  <si>
    <t>Ev. Kirchengemeinde Mockstadt</t>
  </si>
  <si>
    <t>Ev. Kirchengemeinde Nidda</t>
  </si>
  <si>
    <t>Ev. Kirchengemeinde Nieder-Seemen</t>
  </si>
  <si>
    <t>Ev. Kirchengemeinde Oberau</t>
  </si>
  <si>
    <t>Ev. Kirchengemeinde Ober-Lais</t>
  </si>
  <si>
    <t>Kollektenkasse Ober-Lais/Glashütten</t>
  </si>
  <si>
    <t>Ev. Kirchengemeinde Ober-Schmitten</t>
  </si>
  <si>
    <t>Ev. Kirchengemeinde Ober-Seemen</t>
  </si>
  <si>
    <t>Ev. Kirchengemeinde Ober-Widdersheim</t>
  </si>
  <si>
    <t>Ev. Kirchengemeinde Ortenberg</t>
  </si>
  <si>
    <t>Ev. Kirchengemeinde Rainrod</t>
  </si>
  <si>
    <t>Ev. Kirchengemeinde Ranstadt</t>
  </si>
  <si>
    <t>Ev. Kirchengemeinde Rinderbügen</t>
  </si>
  <si>
    <t>Ev. Kirchengemeinde Rodenbach</t>
  </si>
  <si>
    <t>Ev. Kirchengemeinde Rohrbach</t>
  </si>
  <si>
    <t>Ev. Kirchengemeinde Rommelhausen</t>
  </si>
  <si>
    <t>Ev. Kirchengemeinde Rudingshain</t>
  </si>
  <si>
    <t>Ev. Kirchengemeinde Schotten</t>
  </si>
  <si>
    <t>Ev. Kirchengemeinde Schwickartshausen</t>
  </si>
  <si>
    <t>Ev. Kirchengemeinde Selters</t>
  </si>
  <si>
    <t>Ev. Kirchengemeinde Stornfels</t>
  </si>
  <si>
    <t>Ev. Kirchengemeinde Ulfa</t>
  </si>
  <si>
    <t>Ev. Kirchengemeinde Ulrichstein</t>
  </si>
  <si>
    <t>Ev. Kirchengemeinde Usenborn</t>
  </si>
  <si>
    <t>Ev. Kirchengemeinde Volkartshain</t>
  </si>
  <si>
    <t>Ev. Martin-Luther-Gemeinde Waldsiedlung</t>
  </si>
  <si>
    <t>Ev. Kirchengemeinde Wallernhausen-Fauerbach</t>
  </si>
  <si>
    <t>Ev. Kirchengemeinde Wenings</t>
  </si>
  <si>
    <t>Ev. Kirchengemeinde Wingershausen</t>
  </si>
  <si>
    <t>Ev. Kirchengemeinde Wolferborn</t>
  </si>
  <si>
    <t>Ev. Burgkirchengemeinde Rosbach v.d.H.</t>
  </si>
  <si>
    <t>900076498</t>
  </si>
  <si>
    <t>Ev. Dekanat Wetterau</t>
  </si>
  <si>
    <t>Ev. Christuskirchengemeinde Bad Vilbel</t>
  </si>
  <si>
    <t>Ev. Christuskirchengemeinde Nieder-Mörlen</t>
  </si>
  <si>
    <t>Ev. Erasmus-Alberus-Gemeinde Bruchenbrücken</t>
  </si>
  <si>
    <t>Ev. Heilig-Geist-Gemeinde Heilsberg</t>
  </si>
  <si>
    <t>Ev. Kirchengemeinde Assenheim</t>
  </si>
  <si>
    <t>Ev. Kirchengemeinde Bad Nauheim</t>
  </si>
  <si>
    <t>Ev. Kirchengemeinde Bauernheim</t>
  </si>
  <si>
    <t>Ev. Kirchengemeinde Beienheim-Weckesheim</t>
  </si>
  <si>
    <t>Ev. Kirchengemeinde Berstadt</t>
  </si>
  <si>
    <t>Ev. Kirchengemeinde Bönstadt</t>
  </si>
  <si>
    <t>Ev. Andreasgemeinde Büdesheim</t>
  </si>
  <si>
    <t>Ev. Kirchengemeinde Cleeberg-Espa</t>
  </si>
  <si>
    <t>Ev. Kirchengemeinde Dorheim</t>
  </si>
  <si>
    <t>Ev. Kirchengemeinde Dortelweil</t>
  </si>
  <si>
    <t>Ev. Kirchengemeinde Florstadt</t>
  </si>
  <si>
    <t>Ev. Kirchengemeinde Friedberg</t>
  </si>
  <si>
    <t>Ev. Kirchengemeinde Fauerbach-Ossenheim</t>
  </si>
  <si>
    <t>Ev. Kirchengemeinde Gambach und Ober-Hörgern</t>
  </si>
  <si>
    <t>Ev. Kirchengemeinde Griedel-Rockenberg</t>
  </si>
  <si>
    <t>Ev. Kirchengemeinde Heuchelheim</t>
  </si>
  <si>
    <t>Ev. Kirchengemeinde Ilbenstadt</t>
  </si>
  <si>
    <t>Ev. Kirchengemeinde Kaichen</t>
  </si>
  <si>
    <t>Ev. Kirchengemeinde Kirch-Göns und Pohl-Göns</t>
  </si>
  <si>
    <t>Ev. Kirchengemeinde Langenhain-Ziegenberg</t>
  </si>
  <si>
    <t>Ev. Kirchengemeinde Massenheim</t>
  </si>
  <si>
    <t>Ev. Kirchengemeinde Melbach</t>
  </si>
  <si>
    <t>Ev. Kirchengemeinde Philippseck</t>
  </si>
  <si>
    <t>Ev. Kirchengemeinde am Butzbacher Hausberg</t>
  </si>
  <si>
    <t>Ev. Kirchengemeinde Ober-Mörlen</t>
  </si>
  <si>
    <t>Ev. Kirchengemeinde Reichelsheim</t>
  </si>
  <si>
    <t>Ev. Kirchengemeinde Rodheim v.d.H.</t>
  </si>
  <si>
    <t>Ev. Kirchengemeinde Schwalheim-Rödgen</t>
  </si>
  <si>
    <t>Ev. Kirchengemeinde Södel</t>
  </si>
  <si>
    <t>Ev. Kirchengemeinde Staden und Stammheim</t>
  </si>
  <si>
    <t>Ev. Kirchengemeinde Steinfurth-Wisselsheim</t>
  </si>
  <si>
    <t>Ev. Kirchengemeinde Wöllstadt</t>
  </si>
  <si>
    <t>Ev. Markuskirchengemeinde Butzbach</t>
  </si>
  <si>
    <t>Ev. Stadtkirchengemeinde Rosbach</t>
  </si>
  <si>
    <t>Ev. Kirchengemeinde Wölfersheim</t>
  </si>
  <si>
    <t>Ev. Kirchengemeinde Münzberg und Trais</t>
  </si>
  <si>
    <t>Ev. Johannitergemeinde i.d.Kom. N.-W.</t>
  </si>
  <si>
    <t>Kindergartenverein Bad Nauheim</t>
  </si>
  <si>
    <t>Kindergartenver. Nieder-Mörlen</t>
  </si>
  <si>
    <t>Diakonieverein Karben</t>
  </si>
  <si>
    <t>Ev. Gesamtkirchengemeinde Karben</t>
  </si>
  <si>
    <t>Dekanatskollektenkasse Wetterau</t>
  </si>
  <si>
    <t>Armen-Krankenstiftung für Petterweil</t>
  </si>
  <si>
    <t>Charlotte Gromm Stiftung der Ev. Kirche Gedern</t>
  </si>
  <si>
    <t>Freiherrlich von Günderrode´sche milde Stiftung</t>
  </si>
  <si>
    <t xml:space="preserve">Stiftung - Haus der lebendigen Steine </t>
  </si>
  <si>
    <t>Hedwig Brack-Stiftung</t>
  </si>
  <si>
    <t>Stiftungskap. Ev. Kirche Selters/Wippenbach</t>
  </si>
  <si>
    <t>Kugelhausfonds Butzbach</t>
  </si>
  <si>
    <t>Stiftung lebendige Christuskirchengemeinde</t>
  </si>
  <si>
    <t>Stiftung Liebfrauenkirche Schotten</t>
  </si>
  <si>
    <t>Ev. Kirchenstiftung Ranstadt</t>
  </si>
  <si>
    <t>St. Nikolai-Stiftung</t>
  </si>
  <si>
    <t>Verb Chr.Pfadfinder Friedberg</t>
  </si>
  <si>
    <t>v.Schrautenbach u.A.Nau Stift.</t>
  </si>
  <si>
    <t>KiTa-Verein Bad-Nauheim</t>
  </si>
  <si>
    <t>KiTa-Verein Nieder-Mörlen</t>
  </si>
  <si>
    <t>ABC-Club e.V. Butzbach</t>
  </si>
  <si>
    <t>ACK Hessen-Rheinhessen</t>
  </si>
  <si>
    <t>Förderverein Degerfeldschule Butzbach</t>
  </si>
  <si>
    <t>Baufonds II Oberhessen</t>
  </si>
  <si>
    <t>Ev. Christusgemeinde Bad Vilbel Friedhof</t>
  </si>
  <si>
    <t>Ev. Kirchengemeinde Hernhaag Friedhof</t>
  </si>
  <si>
    <t>Forstwirtschaft Breungeshain</t>
  </si>
  <si>
    <t>Forstwirtschaft Burkhards</t>
  </si>
  <si>
    <t>Forstwirtschaft Schotten</t>
  </si>
  <si>
    <t>Forstwirtsch.Schwickartshausen</t>
  </si>
  <si>
    <t>Forstwirtschaft Ulfa</t>
  </si>
  <si>
    <t>Forstwirtschaft Ulrichstein</t>
  </si>
  <si>
    <t>Forstwirtschaft Usenborn</t>
  </si>
  <si>
    <t>Forstwirtschaft Wingerhausen</t>
  </si>
  <si>
    <t>Allg. Konzerte Friedberg</t>
  </si>
  <si>
    <t>Konzerte Kantor Seeger Friedbe</t>
  </si>
  <si>
    <t>Ski-Freizeiten Bad Vilbel</t>
  </si>
  <si>
    <t>Kulturfahrten Bad Vilbel</t>
  </si>
  <si>
    <t>Vater-Kind-WE Bad Vilbel</t>
  </si>
  <si>
    <t>Mutter-Kind-WE Bad Vilbel</t>
  </si>
  <si>
    <t>Gemeindefreiz. Bad Vilbel</t>
  </si>
  <si>
    <t>Konzertveranstalt. Bad Nauheim</t>
  </si>
  <si>
    <t>Forstwirtschaft Eschenrod</t>
  </si>
  <si>
    <t>Ev. KiTa Arche Noah, Gedern</t>
  </si>
  <si>
    <t>Ev. KiTa Himmelszelt, Nidda</t>
  </si>
  <si>
    <t>Ev. KiTa Regenbogenland, Wolferborn</t>
  </si>
  <si>
    <t>Ev. KiTa Arche Noah, Christuskirchengem. Bad Vilbel</t>
  </si>
  <si>
    <t>Ev. KiTa Bus</t>
  </si>
  <si>
    <t>FIBS</t>
  </si>
  <si>
    <t>Ev. KiTa Quellenpark</t>
  </si>
  <si>
    <t>Ev. Kirchengemeinde Bad Nauheim - Kitaverein</t>
  </si>
  <si>
    <t xml:space="preserve">Integrative Kindertagesstätte, Markuskirchengem. Butzbach </t>
  </si>
  <si>
    <t>Dekanat Wetterau KiTa Heilig-Geist-Gemeinde Bad Vilbel-Heilsberg - Vogelnest</t>
  </si>
  <si>
    <t>Dekanat Wetterau KiTa Burg-Gräfenrode - Zwergenburg</t>
  </si>
  <si>
    <t>Dekanat Wetterau KiTa Friedberg - Kaiserstraße</t>
  </si>
  <si>
    <t>Dekanat Wetterau KiTa Friedberg - Wintersteinstraße</t>
  </si>
  <si>
    <t>Dekanat Wetterau KiTa Groß-Karben</t>
  </si>
  <si>
    <t>Dekanat Wetterau KiTa Langenhain-Ziegenberg Sonnenstrahl</t>
  </si>
  <si>
    <t>Dekanat Wetterau KiTa Massenheim</t>
  </si>
  <si>
    <t>Dekanat Wetterau KiTa Okarben</t>
  </si>
  <si>
    <t>Dekanat Wetterau KiTa Pohl-Göns - Sonnenschein</t>
  </si>
  <si>
    <t>Dekanat Wetterau KiTa Schatzkiste Assenheim</t>
  </si>
  <si>
    <t>Dekanat Wetterau KiTa An der Wilhelmskirche</t>
  </si>
  <si>
    <t>Dekanat Wetterau KiTa Lee Boulevard</t>
  </si>
  <si>
    <t>Dekanat Wetterau KiTa An der Christuskirche</t>
  </si>
  <si>
    <t>Dekanat Wetterau KiTa Nieder-Weisel</t>
  </si>
  <si>
    <t>Dekanat Wetterau KiTa Ostheim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</si>
</sst>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€&quot;;[Red]\-#,##0.00\ &quot;€&quot;"/>
    <numFmt numFmtId="164" formatCode="#,##0.00\ [$€-1];[Red]\-#,##0.00\ [$€-1]"/>
    <numFmt numFmtId="165" formatCode="0_ ;[Red]\-0\ "/>
    <numFmt numFmtId="166" formatCode="0000"/>
    <numFmt numFmtId="167" formatCode="dd/mm/yy;@"/>
    <numFmt numFmtId="168" formatCode="[Red]\-#,##0.00\ &quot;€&quot;"/>
    <numFmt numFmtId="169" formatCode="0#####"/>
    <numFmt numFmtId="170" formatCode="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name val="OCR A Extended"/>
      <family val="3"/>
    </font>
    <font>
      <b/>
      <sz val="18"/>
      <name val="OCR A Extended"/>
      <family val="3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hair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8">
    <xf numFmtId="0" fontId="0" fillId="0" borderId="0" xfId="0"/>
    <xf numFmtId="0" fontId="0" fillId="0" borderId="0" xfId="20" applyFont="1" applyBorder="1" applyProtection="1">
      <alignment/>
      <protection/>
    </xf>
    <xf numFmtId="0" fontId="5" fillId="0" borderId="0" xfId="20" applyFont="1" applyBorder="1" applyAlignment="1" applyProtection="1">
      <alignment/>
      <protection/>
    </xf>
    <xf numFmtId="0" fontId="5" fillId="0" borderId="1" xfId="20" applyFont="1" applyFill="1" applyBorder="1" applyAlignment="1" applyProtection="1">
      <alignment/>
      <protection/>
    </xf>
    <xf numFmtId="0" fontId="5" fillId="0" borderId="1" xfId="20" applyFont="1" applyBorder="1" applyAlignment="1" applyProtection="1">
      <alignment/>
      <protection/>
    </xf>
    <xf numFmtId="0" fontId="6" fillId="0" borderId="0" xfId="20" applyFont="1" applyBorder="1" applyProtection="1">
      <alignment/>
      <protection/>
    </xf>
    <xf numFmtId="8" fontId="0" fillId="0" borderId="0" xfId="20" applyNumberFormat="1" applyFont="1" applyBorder="1" applyProtection="1">
      <alignment/>
      <protection/>
    </xf>
    <xf numFmtId="0" fontId="8" fillId="0" borderId="0" xfId="20" applyFont="1" applyFill="1" applyBorder="1" applyAlignment="1" applyProtection="1">
      <alignment vertical="center"/>
      <protection/>
    </xf>
    <xf numFmtId="0" fontId="0" fillId="0" borderId="0" xfId="20" applyFont="1" applyFill="1" applyBorder="1" applyProtection="1">
      <alignment/>
      <protection/>
    </xf>
    <xf numFmtId="0" fontId="4" fillId="0" borderId="0" xfId="20" applyFont="1" applyBorder="1" applyAlignment="1" applyProtection="1">
      <alignment/>
      <protection/>
    </xf>
    <xf numFmtId="0" fontId="3" fillId="0" borderId="0" xfId="20" applyFont="1" applyProtection="1">
      <alignment/>
      <protection/>
    </xf>
    <xf numFmtId="0" fontId="0" fillId="0" borderId="0" xfId="0" applyProtection="1">
      <protection/>
    </xf>
    <xf numFmtId="0" fontId="16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0" xfId="0" applyFont="1" applyProtection="1"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 indent="1"/>
      <protection/>
    </xf>
    <xf numFmtId="0" fontId="11" fillId="0" borderId="0" xfId="20" applyFont="1" applyFill="1" applyBorder="1" applyAlignment="1" applyProtection="1">
      <alignment/>
      <protection/>
    </xf>
    <xf numFmtId="0" fontId="10" fillId="0" borderId="0" xfId="20" applyFont="1" applyFill="1" applyBorder="1" applyAlignment="1" applyProtection="1">
      <alignment/>
      <protection/>
    </xf>
    <xf numFmtId="0" fontId="10" fillId="0" borderId="0" xfId="20" applyFont="1" applyBorder="1" applyAlignment="1" applyProtection="1">
      <alignment/>
      <protection/>
    </xf>
    <xf numFmtId="0" fontId="19" fillId="0" borderId="0" xfId="20" applyFont="1" applyAlignment="1" applyProtection="1">
      <alignment horizontal="right" vertical="center"/>
      <protection/>
    </xf>
    <xf numFmtId="165" fontId="5" fillId="0" borderId="0" xfId="20" applyNumberFormat="1" applyFont="1" applyFill="1" applyBorder="1" applyAlignment="1" applyProtection="1">
      <alignment horizontal="right" vertical="center" indent="2"/>
      <protection/>
    </xf>
    <xf numFmtId="0" fontId="0" fillId="0" borderId="0" xfId="20" applyFont="1" applyFill="1" applyBorder="1" applyAlignment="1" applyProtection="1">
      <alignment vertical="center"/>
      <protection/>
    </xf>
    <xf numFmtId="0" fontId="3" fillId="0" borderId="0" xfId="20" applyFont="1" applyBorder="1" applyAlignment="1" applyProtection="1">
      <alignment vertical="center"/>
      <protection/>
    </xf>
    <xf numFmtId="0" fontId="8" fillId="0" borderId="0" xfId="20" applyFont="1" applyBorder="1" applyProtection="1">
      <alignment/>
      <protection/>
    </xf>
    <xf numFmtId="0" fontId="8" fillId="0" borderId="0" xfId="20" applyFont="1" applyFill="1" applyBorder="1" applyProtection="1">
      <alignment/>
      <protection/>
    </xf>
    <xf numFmtId="0" fontId="12" fillId="0" borderId="0" xfId="20" applyFont="1" applyProtection="1">
      <alignment/>
      <protection/>
    </xf>
    <xf numFmtId="0" fontId="13" fillId="0" borderId="0" xfId="20" applyFont="1" applyBorder="1" applyAlignment="1" applyProtection="1">
      <alignment horizontal="center"/>
      <protection/>
    </xf>
    <xf numFmtId="0" fontId="13" fillId="0" borderId="0" xfId="20" applyFont="1" applyBorder="1" applyAlignment="1" applyProtection="1">
      <alignment horizontal="right"/>
      <protection/>
    </xf>
    <xf numFmtId="0" fontId="13" fillId="0" borderId="0" xfId="20" applyFont="1" applyFill="1" applyBorder="1" applyAlignment="1" applyProtection="1">
      <alignment horizontal="center"/>
      <protection/>
    </xf>
    <xf numFmtId="8" fontId="0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Border="1" applyAlignment="1" applyProtection="1">
      <alignment/>
      <protection/>
    </xf>
    <xf numFmtId="0" fontId="5" fillId="0" borderId="0" xfId="20" applyFont="1" applyBorder="1" applyProtection="1">
      <alignment/>
      <protection/>
    </xf>
    <xf numFmtId="8" fontId="8" fillId="0" borderId="0" xfId="20" applyNumberFormat="1" applyFont="1" applyBorder="1" applyProtection="1">
      <alignment/>
      <protection/>
    </xf>
    <xf numFmtId="0" fontId="0" fillId="0" borderId="0" xfId="20" applyFont="1" applyProtection="1">
      <alignment/>
      <protection/>
    </xf>
    <xf numFmtId="0" fontId="2" fillId="0" borderId="0" xfId="20" applyFont="1" applyProtection="1">
      <alignment/>
      <protection/>
    </xf>
    <xf numFmtId="0" fontId="0" fillId="0" borderId="0" xfId="20" applyFont="1" applyBorder="1" applyAlignment="1" applyProtection="1">
      <alignment vertical="center"/>
      <protection/>
    </xf>
    <xf numFmtId="0" fontId="3" fillId="0" borderId="0" xfId="20" applyFont="1" applyAlignment="1" applyProtection="1">
      <alignment vertical="center"/>
      <protection/>
    </xf>
    <xf numFmtId="0" fontId="8" fillId="0" borderId="0" xfId="20" applyFont="1" applyBorder="1" applyAlignment="1" applyProtection="1">
      <alignment/>
      <protection/>
    </xf>
    <xf numFmtId="0" fontId="5" fillId="0" borderId="0" xfId="20" applyFont="1" applyBorder="1" applyAlignment="1" applyProtection="1">
      <alignment horizontal="left"/>
      <protection/>
    </xf>
    <xf numFmtId="0" fontId="5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8" fillId="0" borderId="0" xfId="20" applyFont="1" applyBorder="1" applyAlignment="1" applyProtection="1">
      <alignment horizontal="right" indent="1"/>
      <protection/>
    </xf>
    <xf numFmtId="8" fontId="7" fillId="0" borderId="0" xfId="20" applyNumberFormat="1" applyFont="1" applyBorder="1" applyProtection="1">
      <alignment/>
      <protection/>
    </xf>
    <xf numFmtId="0" fontId="19" fillId="0" borderId="0" xfId="20" applyFont="1" applyProtection="1">
      <alignment/>
      <protection/>
    </xf>
    <xf numFmtId="0" fontId="19" fillId="0" borderId="0" xfId="0" applyFont="1" applyProtection="1">
      <protection/>
    </xf>
    <xf numFmtId="0" fontId="10" fillId="0" borderId="0" xfId="20" applyFont="1" applyFill="1" applyBorder="1" applyAlignment="1" applyProtection="1">
      <alignment horizontal="right"/>
      <protection/>
    </xf>
    <xf numFmtId="0" fontId="6" fillId="0" borderId="0" xfId="21" applyNumberFormat="1" applyFont="1" applyBorder="1">
      <alignment/>
      <protection/>
    </xf>
    <xf numFmtId="0" fontId="9" fillId="0" borderId="0" xfId="20" applyFont="1" applyFill="1" applyBorder="1" applyAlignment="1" applyProtection="1">
      <alignment horizontal="right" vertical="center"/>
      <protection/>
    </xf>
    <xf numFmtId="0" fontId="0" fillId="0" borderId="0" xfId="20" applyFont="1" applyFill="1" applyAlignment="1" applyProtection="1">
      <alignment vertical="center"/>
      <protection/>
    </xf>
    <xf numFmtId="8" fontId="8" fillId="0" borderId="2" xfId="2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vertical="center" wrapText="1"/>
    </xf>
    <xf numFmtId="49" fontId="5" fillId="2" borderId="0" xfId="22" applyNumberFormat="1" applyFont="1" applyFill="1" applyAlignment="1">
      <alignment horizontal="center" vertical="center"/>
      <protection/>
    </xf>
    <xf numFmtId="167" fontId="5" fillId="2" borderId="0" xfId="22" applyNumberFormat="1" applyFont="1" applyFill="1" applyAlignment="1">
      <alignment horizontal="center" vertical="center"/>
      <protection/>
    </xf>
    <xf numFmtId="0" fontId="5" fillId="2" borderId="0" xfId="22" applyFont="1" applyFill="1" applyAlignment="1">
      <alignment vertical="center"/>
      <protection/>
    </xf>
    <xf numFmtId="0" fontId="5" fillId="0" borderId="0" xfId="22" applyFont="1" applyAlignment="1">
      <alignment vertical="center"/>
      <protection/>
    </xf>
    <xf numFmtId="49" fontId="6" fillId="0" borderId="0" xfId="22" applyNumberFormat="1" applyFont="1" applyAlignment="1">
      <alignment horizontal="center" vertical="top"/>
      <protection/>
    </xf>
    <xf numFmtId="167" fontId="6" fillId="0" borderId="0" xfId="22" applyNumberFormat="1" applyFont="1" applyAlignment="1">
      <alignment horizontal="center" vertical="top"/>
      <protection/>
    </xf>
    <xf numFmtId="0" fontId="6" fillId="0" borderId="0" xfId="22" applyFont="1" applyAlignment="1">
      <alignment vertical="top" wrapText="1"/>
      <protection/>
    </xf>
    <xf numFmtId="0" fontId="6" fillId="0" borderId="0" xfId="22" applyFont="1" applyAlignment="1">
      <alignment vertical="top"/>
      <protection/>
    </xf>
    <xf numFmtId="49" fontId="6" fillId="0" borderId="0" xfId="22" applyNumberFormat="1" applyFont="1" applyAlignment="1">
      <alignment horizontal="center"/>
      <protection/>
    </xf>
    <xf numFmtId="167" fontId="6" fillId="0" borderId="0" xfId="22" applyNumberFormat="1" applyFont="1" applyAlignment="1">
      <alignment horizontal="center"/>
      <protection/>
    </xf>
    <xf numFmtId="0" fontId="6" fillId="0" borderId="0" xfId="22" applyFont="1">
      <alignment/>
      <protection/>
    </xf>
    <xf numFmtId="14" fontId="5" fillId="3" borderId="3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5" fillId="4" borderId="0" xfId="0" applyNumberFormat="1" applyFont="1" applyFill="1" applyBorder="1" applyAlignment="1">
      <alignment horizontal="right" vertical="center"/>
    </xf>
    <xf numFmtId="0" fontId="5" fillId="4" borderId="0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left" vertical="center"/>
    </xf>
    <xf numFmtId="168" fontId="7" fillId="5" borderId="0" xfId="0" applyNumberFormat="1" applyFont="1" applyFill="1" applyProtection="1">
      <protection locked="0"/>
    </xf>
    <xf numFmtId="8" fontId="6" fillId="5" borderId="0" xfId="20" applyNumberFormat="1" applyFont="1" applyFill="1" applyBorder="1" applyProtection="1">
      <alignment/>
      <protection locked="0"/>
    </xf>
    <xf numFmtId="0" fontId="0" fillId="5" borderId="0" xfId="20" applyFont="1" applyFill="1" applyBorder="1" applyAlignment="1" applyProtection="1">
      <alignment horizontal="center"/>
      <protection locked="0"/>
    </xf>
    <xf numFmtId="8" fontId="8" fillId="5" borderId="2" xfId="20" applyNumberFormat="1" applyFont="1" applyFill="1" applyBorder="1" applyAlignment="1" applyProtection="1">
      <alignment horizontal="right" vertical="center"/>
      <protection locked="0"/>
    </xf>
    <xf numFmtId="8" fontId="0" fillId="5" borderId="0" xfId="20" applyNumberFormat="1" applyFont="1" applyFill="1" applyBorder="1" applyAlignment="1" applyProtection="1">
      <alignment/>
      <protection locked="0"/>
    </xf>
    <xf numFmtId="8" fontId="0" fillId="5" borderId="0" xfId="20" applyNumberFormat="1" applyFont="1" applyFill="1" applyBorder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9" fillId="0" borderId="0" xfId="0" applyFont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indent="1"/>
    </xf>
    <xf numFmtId="0" fontId="6" fillId="0" borderId="0" xfId="21" applyFont="1">
      <alignment/>
      <protection/>
    </xf>
    <xf numFmtId="166" fontId="23" fillId="6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left" vertical="center" wrapText="1"/>
    </xf>
    <xf numFmtId="0" fontId="4" fillId="0" borderId="4" xfId="20" applyFont="1" applyBorder="1" applyAlignment="1" applyProtection="1">
      <alignment horizontal="center"/>
      <protection/>
    </xf>
    <xf numFmtId="0" fontId="5" fillId="0" borderId="3" xfId="20" applyFont="1" applyBorder="1" applyAlignment="1" applyProtection="1">
      <alignment horizontal="left"/>
      <protection locked="0"/>
    </xf>
    <xf numFmtId="0" fontId="2" fillId="0" borderId="0" xfId="20" applyFont="1" applyBorder="1" applyAlignment="1" applyProtection="1">
      <alignment horizontal="right"/>
      <protection/>
    </xf>
    <xf numFmtId="0" fontId="6" fillId="0" borderId="0" xfId="20" applyFont="1" applyFill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167" fontId="8" fillId="5" borderId="1" xfId="2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 indent="1"/>
    </xf>
    <xf numFmtId="170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733425</xdr:colOff>
      <xdr:row>3</xdr:row>
      <xdr:rowOff>190500</xdr:rowOff>
    </xdr:to>
    <xdr:pic>
      <xdr:nvPicPr>
        <xdr:cNvPr id="2" name="Grafik 1" descr="facett_hks37_200x200.png"/>
        <xdr:cNvPicPr preferRelativeResize="1">
          <a:picLocks noChangeAspect="1"/>
        </xdr:cNvPicPr>
      </xdr:nvPicPr>
      <xdr:blipFill>
        <a:blip r:embed="rId1">
          <a:biLevel thresh="50000"/>
        </a:blip>
        <a:stretch>
          <a:fillRect/>
        </a:stretch>
      </xdr:blipFill>
      <xdr:spPr>
        <a:xfrm>
          <a:off x="209550" y="0"/>
          <a:ext cx="790575" cy="7905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OSTSTELLE\Adressaufkleber\neu\RVV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rdaten"/>
      <sheetName val="RV"/>
      <sheetName val="BankenRVV"/>
      <sheetName val="Infos zu RVVDATEN.XLS"/>
    </sheetNames>
    <sheetDataSet>
      <sheetData sheetId="0"/>
      <sheetData sheetId="1" refreshError="1"/>
      <sheetData sheetId="2">
        <row r="5">
          <cell r="A5" t="str">
            <v>Auswahl</v>
          </cell>
          <cell r="B5" t="str">
            <v>Auswahl_Anzeige</v>
          </cell>
          <cell r="C5" t="str">
            <v>DruckZeile1</v>
          </cell>
          <cell r="D5" t="str">
            <v>DruckZeile2</v>
          </cell>
          <cell r="E5" t="str">
            <v>DruckZeile3</v>
          </cell>
          <cell r="F5" t="str">
            <v>Bank1</v>
          </cell>
          <cell r="G5" t="str">
            <v>BLZ1</v>
          </cell>
          <cell r="H5" t="str">
            <v>Kto1</v>
          </cell>
          <cell r="I5" t="str">
            <v>IBAN1</v>
          </cell>
          <cell r="J5" t="str">
            <v>BIC1</v>
          </cell>
          <cell r="L5" t="str">
            <v>Bank2</v>
          </cell>
          <cell r="M5" t="str">
            <v>BLZ2</v>
          </cell>
          <cell r="N5" t="str">
            <v>Kto2</v>
          </cell>
          <cell r="O5" t="str">
            <v>IBAN2</v>
          </cell>
          <cell r="P5" t="str">
            <v>BIC2</v>
          </cell>
          <cell r="Q5" t="str">
            <v> </v>
          </cell>
          <cell r="R5" t="str">
            <v>Bank3</v>
          </cell>
          <cell r="S5" t="str">
            <v>BLZ3</v>
          </cell>
          <cell r="T5" t="str">
            <v>Kto3</v>
          </cell>
          <cell r="U5" t="str">
            <v>IBAN3</v>
          </cell>
          <cell r="V5" t="str">
            <v>BIC3</v>
          </cell>
        </row>
        <row r="6">
          <cell r="A6">
            <v>1</v>
          </cell>
          <cell r="B6" t="str">
            <v>Standard-Banken RVV</v>
          </cell>
          <cell r="C6" t="str">
            <v>Evangelische Kreditgenossenschaft eG. Kassel · BLZ 520 604 10 · Kto 4000722 · IBAN DE35 5206 0410 0004 0007 22 · BIC GENODEF1EK1 </v>
          </cell>
          <cell r="D6" t="str">
            <v>Kreissparkasse Groß-Gerau · BLZ 508 525 53 · Kto 3006509 · IBAN DE36 5085 2553 0003 0065 09 · BIC HELADEF1GRG </v>
          </cell>
          <cell r="E6" t="str">
            <v>Gross-Gerauer Volksbank · BLZ 508 925 00 · Kto 8215308 · IBAN DE34 5089 2500 0008 2153 08 · BIC GENODE51GG1 </v>
          </cell>
          <cell r="F6" t="str">
            <v>Evangelische Kreditgenossenschaft eG. Kassel</v>
          </cell>
          <cell r="G6" t="str">
            <v>520 604 10</v>
          </cell>
          <cell r="H6" t="str">
            <v>4000722</v>
          </cell>
          <cell r="I6" t="str">
            <v>DE35 5206 0410 0004 0007 22</v>
          </cell>
          <cell r="J6" t="str">
            <v>GENODEF1EK1</v>
          </cell>
          <cell r="K6" t="str">
            <v> </v>
          </cell>
          <cell r="L6" t="str">
            <v>Kreissparkasse Groß-Gerau</v>
          </cell>
          <cell r="M6" t="str">
            <v>508 525 53</v>
          </cell>
          <cell r="N6" t="str">
            <v>3006509</v>
          </cell>
          <cell r="O6" t="str">
            <v>DE36 5085 2553 0003 0065 09</v>
          </cell>
          <cell r="P6" t="str">
            <v>HELADEF1GRG</v>
          </cell>
          <cell r="Q6" t="str">
            <v> </v>
          </cell>
          <cell r="R6" t="str">
            <v>Gross-Gerauer Volksbank</v>
          </cell>
          <cell r="S6" t="str">
            <v>508 925 00</v>
          </cell>
          <cell r="T6" t="str">
            <v>8215308</v>
          </cell>
          <cell r="U6" t="str">
            <v>DE34 5089 2500 0008 2153 08</v>
          </cell>
          <cell r="V6" t="str">
            <v>GENODE51GG1</v>
          </cell>
        </row>
        <row r="7">
          <cell r="A7">
            <v>2</v>
          </cell>
          <cell r="B7" t="str">
            <v>Kita-Gebühren</v>
          </cell>
          <cell r="C7" t="str">
            <v> </v>
          </cell>
          <cell r="D7" t="str">
            <v>Evangelische Kreditgenossenschaft eG. Kassel · BLZ 520 604 10 · Kto 100 4000722 · IBAN DE87 5206 0410 1004 0007 22 · BIC GENODEF1EK1 </v>
          </cell>
          <cell r="E7" t="str">
            <v> </v>
          </cell>
          <cell r="K7" t="str">
            <v> </v>
          </cell>
          <cell r="L7" t="str">
            <v>Evangelische Kreditgenossenschaft eG. Kassel</v>
          </cell>
          <cell r="M7" t="str">
            <v>520 604 10</v>
          </cell>
          <cell r="N7" t="str">
            <v>100 4000722</v>
          </cell>
          <cell r="O7" t="str">
            <v>DE87 5206 0410 1004 0007 22</v>
          </cell>
          <cell r="P7" t="str">
            <v>GENODEF1EK1</v>
          </cell>
          <cell r="Q7" t="str">
            <v> </v>
          </cell>
        </row>
        <row r="8">
          <cell r="A8">
            <v>3</v>
          </cell>
          <cell r="B8" t="str">
            <v>840 Wald-Michelbach</v>
          </cell>
          <cell r="C8" t="str">
            <v> </v>
          </cell>
          <cell r="D8" t="str">
            <v>Evangelische Kreditgenossenschaft eG. Kassel · BLZ 520 604 10 · Kto 10 4000722 · IBAN DE79 5206 0410 0104 0007 22 · BIC GENODEF1EK1 </v>
          </cell>
          <cell r="E8" t="str">
            <v> </v>
          </cell>
          <cell r="K8" t="str">
            <v> </v>
          </cell>
          <cell r="L8" t="str">
            <v>Evangelische Kreditgenossenschaft eG. Kassel</v>
          </cell>
          <cell r="M8" t="str">
            <v>520 604 10</v>
          </cell>
          <cell r="N8" t="str">
            <v>10 4000722</v>
          </cell>
          <cell r="O8" t="str">
            <v>DE79 5206 0410 0104 0007 22</v>
          </cell>
          <cell r="P8" t="str">
            <v>GENODEF1EK1</v>
          </cell>
          <cell r="Q8" t="str">
            <v> </v>
          </cell>
        </row>
        <row r="9">
          <cell r="A9">
            <v>4</v>
          </cell>
          <cell r="B9" t="str">
            <v>870 Bensheim-Zwingenberg</v>
          </cell>
          <cell r="C9" t="str">
            <v> </v>
          </cell>
          <cell r="D9" t="str">
            <v>Evangelische Kreditgenossenschaft eG. Kassel · BLZ 520 604 10 · Kto 20 4000722 · IBAN DE26 5206 0410 0204 0007 22 · BIC GENODEF1EK1 </v>
          </cell>
          <cell r="E9" t="str">
            <v> </v>
          </cell>
          <cell r="K9" t="str">
            <v> </v>
          </cell>
          <cell r="L9" t="str">
            <v>Evangelische Kreditgenossenschaft eG. Kassel</v>
          </cell>
          <cell r="M9" t="str">
            <v>520 604 10</v>
          </cell>
          <cell r="N9" t="str">
            <v>20 4000722</v>
          </cell>
          <cell r="O9" t="str">
            <v>DE26 5206 0410 0204 0007 22</v>
          </cell>
          <cell r="P9" t="str">
            <v>GENODEF1EK1</v>
          </cell>
          <cell r="Q9" t="str">
            <v> </v>
          </cell>
        </row>
        <row r="10">
          <cell r="A10">
            <v>5</v>
          </cell>
          <cell r="B10" t="str">
            <v>900 Seeheim-Jugenheim</v>
          </cell>
          <cell r="C10" t="str">
            <v> </v>
          </cell>
          <cell r="D10" t="str">
            <v>Evangelische Kreditgenossenschaft eG. Kassel · BLZ 520 604 10 · Kto 30 4000722 · IBAN DE70 5206 0410 0304 0007 22 · BIC GENODEF1EK1 </v>
          </cell>
          <cell r="E10" t="str">
            <v> </v>
          </cell>
          <cell r="K10" t="str">
            <v> </v>
          </cell>
          <cell r="L10" t="str">
            <v>Evangelische Kreditgenossenschaft eG. Kassel</v>
          </cell>
          <cell r="M10" t="str">
            <v>520 604 10</v>
          </cell>
          <cell r="N10" t="str">
            <v>30 4000722</v>
          </cell>
          <cell r="O10" t="str">
            <v>DE70 5206 0410 0304 0007 22</v>
          </cell>
          <cell r="P10" t="str">
            <v>GENODEF1EK1</v>
          </cell>
          <cell r="Q10" t="str">
            <v> </v>
          </cell>
        </row>
        <row r="11">
          <cell r="A11">
            <v>6</v>
          </cell>
          <cell r="B11" t="str">
            <v>860 Lampertheim</v>
          </cell>
          <cell r="C11" t="str">
            <v> </v>
          </cell>
          <cell r="D11" t="str">
            <v>Evangelische Kreditgenossenschaft eG. Kassel · BLZ 520 604 10 · Kto 40 4000722 · IBAN DE17 5206 0410 0404 0007 22 · BIC GENODEF1EK1 </v>
          </cell>
          <cell r="E11" t="str">
            <v> </v>
          </cell>
          <cell r="K11" t="str">
            <v> </v>
          </cell>
          <cell r="L11" t="str">
            <v>Evangelische Kreditgenossenschaft eG. Kassel</v>
          </cell>
          <cell r="M11" t="str">
            <v>520 604 10</v>
          </cell>
          <cell r="N11" t="str">
            <v>40 4000722</v>
          </cell>
          <cell r="O11" t="str">
            <v>DE17 5206 0410 0404 0007 22</v>
          </cell>
          <cell r="P11" t="str">
            <v>GENODEF1EK1</v>
          </cell>
          <cell r="Q11" t="str">
            <v> </v>
          </cell>
        </row>
        <row r="12">
          <cell r="A12">
            <v>7</v>
          </cell>
          <cell r="B12" t="str">
            <v>880 Stockstadt</v>
          </cell>
          <cell r="C12" t="str">
            <v> </v>
          </cell>
          <cell r="D12" t="str">
            <v>Evangelische Kreditgenossenschaft eG. Kassel · BLZ 520 604 10 · Kto 50 4000722 · IBAN DE61 5206 0410 0504 0007 22 · BIC GENODEF1EK1 </v>
          </cell>
          <cell r="E12" t="str">
            <v> </v>
          </cell>
          <cell r="K12" t="str">
            <v> </v>
          </cell>
          <cell r="L12" t="str">
            <v>Evangelische Kreditgenossenschaft eG. Kassel</v>
          </cell>
          <cell r="M12" t="str">
            <v>520 604 10</v>
          </cell>
          <cell r="N12" t="str">
            <v>50 4000722</v>
          </cell>
          <cell r="O12" t="str">
            <v>DE61 5206 0410 0504 0007 22</v>
          </cell>
          <cell r="P12" t="str">
            <v>GENODEF1EK1</v>
          </cell>
          <cell r="Q12" t="str">
            <v> </v>
          </cell>
        </row>
        <row r="13">
          <cell r="A13">
            <v>8</v>
          </cell>
          <cell r="B13" t="str">
            <v>890 Mörfelden-Walldorf</v>
          </cell>
          <cell r="C13" t="str">
            <v> </v>
          </cell>
          <cell r="D13" t="str">
            <v>Evangelische Kreditgenossenschaft eG. Kassel · BLZ 520 604 10 · Kto 60 4000722 · IBAN DE08 5206 0410 0604 0007 22 · BIC GENODEF1EK1 </v>
          </cell>
          <cell r="E13" t="str">
            <v> </v>
          </cell>
          <cell r="K13" t="str">
            <v> </v>
          </cell>
          <cell r="L13" t="str">
            <v>Evangelische Kreditgenossenschaft eG. Kassel</v>
          </cell>
          <cell r="M13" t="str">
            <v>520 604 10</v>
          </cell>
          <cell r="N13" t="str">
            <v>60 4000722</v>
          </cell>
          <cell r="O13" t="str">
            <v>DE08 5206 0410 0604 0007 22</v>
          </cell>
          <cell r="P13" t="str">
            <v>GENODEF1EK1</v>
          </cell>
          <cell r="Q13" t="str">
            <v> </v>
          </cell>
        </row>
        <row r="14">
          <cell r="A14">
            <v>9</v>
          </cell>
          <cell r="B14" t="str">
            <v>850 Fürth</v>
          </cell>
          <cell r="C14" t="str">
            <v> </v>
          </cell>
          <cell r="D14" t="str">
            <v>Evangelische Kreditgenossenschaft eG. Kassel · BLZ 520 604 10 · Kto 70 4000722 · IBAN DE52 5206 0410 0704 0007 22 · BIC GENODEF1EK1 </v>
          </cell>
          <cell r="E14" t="str">
            <v> </v>
          </cell>
          <cell r="K14" t="str">
            <v> </v>
          </cell>
          <cell r="L14" t="str">
            <v>Evangelische Kreditgenossenschaft eG. Kassel</v>
          </cell>
          <cell r="M14" t="str">
            <v>520 604 10</v>
          </cell>
          <cell r="N14" t="str">
            <v>70 4000722</v>
          </cell>
          <cell r="O14" t="str">
            <v>DE52 5206 0410 0704 0007 22</v>
          </cell>
          <cell r="P14" t="str">
            <v>GENODEF1EK1</v>
          </cell>
          <cell r="Q14" t="str">
            <v> </v>
          </cell>
        </row>
        <row r="15">
          <cell r="A15">
            <v>10</v>
          </cell>
          <cell r="B15" t="str">
            <v>ÖVA Ffm</v>
          </cell>
          <cell r="C15" t="str">
            <v> </v>
          </cell>
          <cell r="D15" t="str">
            <v>Evangelische Kreditgenossenschaft eG. Kassel · BLZ 520 604 10 · Kto 104100166 · IBAN DE51 5206 0410 0104 1001 66 · BIC GENODEF1EK1 </v>
          </cell>
          <cell r="E15" t="str">
            <v> </v>
          </cell>
          <cell r="K15" t="str">
            <v> </v>
          </cell>
          <cell r="L15" t="str">
            <v>Evangelische Kreditgenossenschaft eG. Kassel</v>
          </cell>
          <cell r="M15" t="str">
            <v>520 604 10</v>
          </cell>
          <cell r="N15" t="str">
            <v>104100166</v>
          </cell>
          <cell r="O15" t="str">
            <v>DE51 5206 0410 0104 1001 66</v>
          </cell>
          <cell r="P15" t="str">
            <v>GENODEF1EK1</v>
          </cell>
          <cell r="Q15" t="str">
            <v>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C14" sqref="C14"/>
    </sheetView>
  </sheetViews>
  <sheetFormatPr defaultColWidth="11.421875" defaultRowHeight="15"/>
  <cols>
    <col min="1" max="1" width="11.421875" style="62" customWidth="1"/>
    <col min="2" max="2" width="11.421875" style="63" customWidth="1"/>
    <col min="3" max="3" width="63.28125" style="64" customWidth="1"/>
    <col min="4" max="16384" width="11.421875" style="64" customWidth="1"/>
  </cols>
  <sheetData>
    <row r="1" spans="1:3" s="57" customFormat="1" ht="24" customHeight="1">
      <c r="A1" s="54" t="s">
        <v>39</v>
      </c>
      <c r="B1" s="55" t="s">
        <v>40</v>
      </c>
      <c r="C1" s="56" t="s">
        <v>41</v>
      </c>
    </row>
    <row r="2" spans="1:3" s="61" customFormat="1" ht="18.75" customHeight="1">
      <c r="A2" s="58" t="s">
        <v>42</v>
      </c>
      <c r="B2" s="59">
        <v>42002</v>
      </c>
      <c r="C2" s="60" t="s">
        <v>44</v>
      </c>
    </row>
    <row r="3" spans="1:3" s="61" customFormat="1" ht="25.5">
      <c r="A3" s="58" t="s">
        <v>43</v>
      </c>
      <c r="B3" s="59">
        <v>42092</v>
      </c>
      <c r="C3" s="60" t="s">
        <v>45</v>
      </c>
    </row>
    <row r="4" spans="1:3" s="61" customFormat="1" ht="18.75" customHeight="1">
      <c r="A4" s="58" t="s">
        <v>50</v>
      </c>
      <c r="B4" s="59">
        <v>42353</v>
      </c>
      <c r="C4" s="60" t="s">
        <v>49</v>
      </c>
    </row>
    <row r="5" spans="1:3" ht="15">
      <c r="A5" s="62" t="s">
        <v>51</v>
      </c>
      <c r="B5" s="63">
        <v>42921</v>
      </c>
      <c r="C5" s="64" t="s">
        <v>57</v>
      </c>
    </row>
    <row r="6" spans="1:3" ht="15">
      <c r="A6" s="62" t="s">
        <v>54</v>
      </c>
      <c r="B6" s="63">
        <v>42981</v>
      </c>
      <c r="C6" s="64" t="s">
        <v>55</v>
      </c>
    </row>
    <row r="7" ht="15">
      <c r="C7" s="64" t="s">
        <v>56</v>
      </c>
    </row>
    <row r="8" ht="15">
      <c r="C8" s="64" t="s">
        <v>58</v>
      </c>
    </row>
    <row r="9" spans="2:3" ht="15">
      <c r="B9" s="63">
        <v>43444</v>
      </c>
      <c r="C9" s="64" t="s">
        <v>62</v>
      </c>
    </row>
    <row r="10" ht="15">
      <c r="C10" s="64" t="s">
        <v>63</v>
      </c>
    </row>
    <row r="11" spans="1:3" ht="15">
      <c r="A11" s="62" t="s">
        <v>66</v>
      </c>
      <c r="B11" s="63">
        <v>44915</v>
      </c>
      <c r="C11" s="92" t="s">
        <v>67</v>
      </c>
    </row>
    <row r="12" ht="15">
      <c r="C12" s="92" t="s">
        <v>68</v>
      </c>
    </row>
    <row r="13" spans="2:3" ht="15">
      <c r="B13" s="63">
        <v>45254</v>
      </c>
      <c r="C13" s="64" t="s">
        <v>69</v>
      </c>
    </row>
  </sheetData>
  <sheetProtection password="C597"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0"/>
  <sheetViews>
    <sheetView workbookViewId="0" topLeftCell="A1">
      <pane ySplit="1" topLeftCell="A2" activePane="bottomLeft" state="frozen"/>
      <selection pane="bottomLeft" activeCell="C1" sqref="C1:K1048576"/>
    </sheetView>
  </sheetViews>
  <sheetFormatPr defaultColWidth="11.421875" defaultRowHeight="15"/>
  <cols>
    <col min="1" max="1" width="9.140625" style="67" customWidth="1"/>
    <col min="2" max="2" width="41.421875" style="66" bestFit="1" customWidth="1"/>
    <col min="3" max="3" width="18.7109375" style="66" hidden="1" customWidth="1"/>
    <col min="4" max="4" width="15.28125" style="66" hidden="1" customWidth="1"/>
    <col min="5" max="7" width="14.00390625" style="71" hidden="1" customWidth="1"/>
    <col min="8" max="11" width="11.421875" style="49" hidden="1" customWidth="1"/>
    <col min="12" max="16384" width="11.421875" style="49" customWidth="1"/>
  </cols>
  <sheetData>
    <row r="1" spans="1:14" s="68" customFormat="1" ht="29.25" customHeight="1">
      <c r="A1" s="68" t="s">
        <v>35</v>
      </c>
      <c r="B1" s="69" t="s">
        <v>47</v>
      </c>
      <c r="C1" s="70" t="s">
        <v>37</v>
      </c>
      <c r="D1" s="81" t="s">
        <v>61</v>
      </c>
      <c r="E1" s="68" t="s">
        <v>48</v>
      </c>
      <c r="F1" s="68" t="s">
        <v>64</v>
      </c>
      <c r="G1" s="91" t="s">
        <v>65</v>
      </c>
      <c r="H1" s="88"/>
      <c r="I1" s="89"/>
      <c r="J1" s="90"/>
      <c r="K1" s="89"/>
      <c r="L1" s="72" t="s">
        <v>36</v>
      </c>
      <c r="M1" s="73">
        <v>90007</v>
      </c>
      <c r="N1" s="74" t="s">
        <v>70</v>
      </c>
    </row>
    <row r="2" spans="1:7" s="66" customFormat="1" ht="15">
      <c r="A2" s="86">
        <v>1</v>
      </c>
      <c r="B2" s="104" t="s">
        <v>71</v>
      </c>
      <c r="C2" s="104" t="str">
        <f aca="true" t="shared" si="0" ref="C2:C65">MID(B2,5,100)</f>
        <v>RV Wetterau</v>
      </c>
      <c r="D2" s="82" t="str">
        <f aca="true" t="shared" si="1" ref="D2:D65">IF(LEN($A2)&lt;=4,LEFT(TEXT($A2,"0000"),4),LEFT(TEXT($A2,"000000"),4))</f>
        <v>0001</v>
      </c>
      <c r="E2" s="82" t="str">
        <f aca="true" t="shared" si="2" ref="E2:E65">$M$1&amp;$D2</f>
        <v>900070001</v>
      </c>
      <c r="F2" s="86"/>
      <c r="G2" s="105"/>
    </row>
    <row r="3" spans="1:7" s="66" customFormat="1" ht="15">
      <c r="A3" s="86">
        <v>502</v>
      </c>
      <c r="B3" s="104" t="s">
        <v>72</v>
      </c>
      <c r="C3" s="104" t="str">
        <f t="shared" si="0"/>
        <v>Kirchengemeinde St. Nikolai Altenstadt</v>
      </c>
      <c r="D3" s="82" t="str">
        <f t="shared" si="1"/>
        <v>0502</v>
      </c>
      <c r="E3" s="82" t="str">
        <f t="shared" si="2"/>
        <v>900070502</v>
      </c>
      <c r="F3" s="82">
        <v>900070598</v>
      </c>
      <c r="G3" s="105" t="s">
        <v>73</v>
      </c>
    </row>
    <row r="4" spans="1:7" s="66" customFormat="1" ht="15">
      <c r="A4" s="86">
        <v>503</v>
      </c>
      <c r="B4" s="104" t="s">
        <v>74</v>
      </c>
      <c r="C4" s="104" t="str">
        <f t="shared" si="0"/>
        <v>Kirchengemeinde Aulendiebach</v>
      </c>
      <c r="D4" s="82" t="str">
        <f t="shared" si="1"/>
        <v>0503</v>
      </c>
      <c r="E4" s="82" t="str">
        <f t="shared" si="2"/>
        <v>900070503</v>
      </c>
      <c r="F4" s="82">
        <v>900070598</v>
      </c>
      <c r="G4" s="105" t="s">
        <v>73</v>
      </c>
    </row>
    <row r="5" spans="1:7" s="66" customFormat="1" ht="15">
      <c r="A5" s="86">
        <v>504</v>
      </c>
      <c r="B5" s="104" t="s">
        <v>75</v>
      </c>
      <c r="C5" s="104" t="str">
        <f t="shared" si="0"/>
        <v>Kirchengemeinde Bergheim</v>
      </c>
      <c r="D5" s="82" t="str">
        <f t="shared" si="1"/>
        <v>0504</v>
      </c>
      <c r="E5" s="82" t="str">
        <f t="shared" si="2"/>
        <v>900070504</v>
      </c>
      <c r="F5" s="82">
        <v>900070598</v>
      </c>
      <c r="G5" s="105" t="s">
        <v>73</v>
      </c>
    </row>
    <row r="6" spans="1:7" s="66" customFormat="1" ht="15">
      <c r="A6" s="86">
        <v>505</v>
      </c>
      <c r="B6" s="104" t="s">
        <v>76</v>
      </c>
      <c r="C6" s="104" t="str">
        <f t="shared" si="0"/>
        <v>Kirchengemeinde Betzenrod</v>
      </c>
      <c r="D6" s="82" t="str">
        <f t="shared" si="1"/>
        <v>0505</v>
      </c>
      <c r="E6" s="82" t="str">
        <f t="shared" si="2"/>
        <v>900070505</v>
      </c>
      <c r="F6" s="82">
        <v>900070598</v>
      </c>
      <c r="G6" s="105" t="s">
        <v>73</v>
      </c>
    </row>
    <row r="7" spans="1:7" s="66" customFormat="1" ht="15">
      <c r="A7" s="86">
        <v>506</v>
      </c>
      <c r="B7" s="104" t="s">
        <v>77</v>
      </c>
      <c r="C7" s="104" t="str">
        <f t="shared" si="0"/>
        <v>Kirchengemeinde Bindsachsen</v>
      </c>
      <c r="D7" s="82" t="str">
        <f t="shared" si="1"/>
        <v>0506</v>
      </c>
      <c r="E7" s="82" t="str">
        <f t="shared" si="2"/>
        <v>900070506</v>
      </c>
      <c r="F7" s="82">
        <v>900070598</v>
      </c>
      <c r="G7" s="105" t="s">
        <v>73</v>
      </c>
    </row>
    <row r="8" spans="1:7" s="66" customFormat="1" ht="15">
      <c r="A8" s="86">
        <v>507</v>
      </c>
      <c r="B8" s="104" t="s">
        <v>78</v>
      </c>
      <c r="C8" s="104" t="str">
        <f t="shared" si="0"/>
        <v>Kirchengemeinde Bingenheim</v>
      </c>
      <c r="D8" s="82" t="str">
        <f t="shared" si="1"/>
        <v>0507</v>
      </c>
      <c r="E8" s="82" t="str">
        <f t="shared" si="2"/>
        <v>900070507</v>
      </c>
      <c r="F8" s="82">
        <v>900070598</v>
      </c>
      <c r="G8" s="105" t="s">
        <v>73</v>
      </c>
    </row>
    <row r="9" spans="1:7" s="66" customFormat="1" ht="15">
      <c r="A9" s="86">
        <v>508</v>
      </c>
      <c r="B9" s="104" t="s">
        <v>79</v>
      </c>
      <c r="C9" s="104" t="str">
        <f t="shared" si="0"/>
        <v>Kirchengemeinde Bisses</v>
      </c>
      <c r="D9" s="82" t="str">
        <f t="shared" si="1"/>
        <v>0508</v>
      </c>
      <c r="E9" s="82" t="str">
        <f t="shared" si="2"/>
        <v>900070508</v>
      </c>
      <c r="F9" s="82">
        <v>900070598</v>
      </c>
      <c r="G9" s="105" t="s">
        <v>73</v>
      </c>
    </row>
    <row r="10" spans="1:7" s="66" customFormat="1" ht="15">
      <c r="A10" s="86">
        <v>509</v>
      </c>
      <c r="B10" s="104" t="s">
        <v>80</v>
      </c>
      <c r="C10" s="104" t="str">
        <f t="shared" si="0"/>
        <v>Kirchengemeinde Bleichenbach</v>
      </c>
      <c r="D10" s="82" t="str">
        <f t="shared" si="1"/>
        <v>0509</v>
      </c>
      <c r="E10" s="82" t="str">
        <f t="shared" si="2"/>
        <v>900070509</v>
      </c>
      <c r="F10" s="82">
        <v>900070598</v>
      </c>
      <c r="G10" s="105" t="s">
        <v>73</v>
      </c>
    </row>
    <row r="11" spans="1:7" s="66" customFormat="1" ht="15">
      <c r="A11" s="86">
        <v>510</v>
      </c>
      <c r="B11" s="104" t="s">
        <v>81</v>
      </c>
      <c r="C11" s="104" t="str">
        <f t="shared" si="0"/>
        <v>Kirchengemeinde Blofeld</v>
      </c>
      <c r="D11" s="82" t="str">
        <f t="shared" si="1"/>
        <v>0510</v>
      </c>
      <c r="E11" s="82" t="str">
        <f t="shared" si="2"/>
        <v>900070510</v>
      </c>
      <c r="F11" s="82">
        <v>900070598</v>
      </c>
      <c r="G11" s="105" t="s">
        <v>73</v>
      </c>
    </row>
    <row r="12" spans="1:7" s="66" customFormat="1" ht="15">
      <c r="A12" s="86">
        <v>511</v>
      </c>
      <c r="B12" s="104" t="s">
        <v>82</v>
      </c>
      <c r="C12" s="104" t="str">
        <f t="shared" si="0"/>
        <v>Kirchengemeinde Bobenhausen II.</v>
      </c>
      <c r="D12" s="82" t="str">
        <f t="shared" si="1"/>
        <v>0511</v>
      </c>
      <c r="E12" s="82" t="str">
        <f t="shared" si="2"/>
        <v>900070511</v>
      </c>
      <c r="F12" s="82">
        <v>900070598</v>
      </c>
      <c r="G12" s="105" t="s">
        <v>73</v>
      </c>
    </row>
    <row r="13" spans="1:7" s="66" customFormat="1" ht="15">
      <c r="A13" s="86">
        <v>512</v>
      </c>
      <c r="B13" s="104" t="s">
        <v>83</v>
      </c>
      <c r="C13" s="104" t="str">
        <f t="shared" si="0"/>
        <v>Kirchengemeinde Borsdorf</v>
      </c>
      <c r="D13" s="82" t="str">
        <f t="shared" si="1"/>
        <v>0512</v>
      </c>
      <c r="E13" s="82" t="str">
        <f t="shared" si="2"/>
        <v>900070512</v>
      </c>
      <c r="F13" s="82">
        <v>900070598</v>
      </c>
      <c r="G13" s="105" t="s">
        <v>73</v>
      </c>
    </row>
    <row r="14" spans="1:7" s="66" customFormat="1" ht="15">
      <c r="A14" s="86">
        <v>513</v>
      </c>
      <c r="B14" s="104" t="s">
        <v>84</v>
      </c>
      <c r="C14" s="104" t="str">
        <f t="shared" si="0"/>
        <v>Kirchengemeinde Breungeshain</v>
      </c>
      <c r="D14" s="82" t="str">
        <f t="shared" si="1"/>
        <v>0513</v>
      </c>
      <c r="E14" s="82" t="str">
        <f t="shared" si="2"/>
        <v>900070513</v>
      </c>
      <c r="F14" s="82">
        <v>900070598</v>
      </c>
      <c r="G14" s="105" t="s">
        <v>73</v>
      </c>
    </row>
    <row r="15" spans="1:7" s="66" customFormat="1" ht="15">
      <c r="A15" s="86">
        <v>514</v>
      </c>
      <c r="B15" s="104" t="s">
        <v>85</v>
      </c>
      <c r="C15" s="104" t="str">
        <f t="shared" si="0"/>
        <v>Kirchengemeinde Büdingen</v>
      </c>
      <c r="D15" s="82" t="str">
        <f t="shared" si="1"/>
        <v>0514</v>
      </c>
      <c r="E15" s="82" t="str">
        <f t="shared" si="2"/>
        <v>900070514</v>
      </c>
      <c r="F15" s="82">
        <v>900070598</v>
      </c>
      <c r="G15" s="105" t="s">
        <v>73</v>
      </c>
    </row>
    <row r="16" spans="1:7" s="66" customFormat="1" ht="15">
      <c r="A16" s="86">
        <v>515</v>
      </c>
      <c r="B16" s="104" t="s">
        <v>86</v>
      </c>
      <c r="C16" s="104" t="str">
        <f t="shared" si="0"/>
        <v>Peterskirchengemeinde Büdingen Wolf</v>
      </c>
      <c r="D16" s="82" t="str">
        <f t="shared" si="1"/>
        <v>0515</v>
      </c>
      <c r="E16" s="82" t="str">
        <f t="shared" si="2"/>
        <v>900070515</v>
      </c>
      <c r="F16" s="82">
        <v>900070598</v>
      </c>
      <c r="G16" s="105" t="s">
        <v>73</v>
      </c>
    </row>
    <row r="17" spans="1:7" s="66" customFormat="1" ht="15">
      <c r="A17" s="86">
        <v>516</v>
      </c>
      <c r="B17" s="104" t="s">
        <v>87</v>
      </c>
      <c r="C17" s="104" t="str">
        <f t="shared" si="0"/>
        <v>Kirchengemeinde Burgbracht</v>
      </c>
      <c r="D17" s="82" t="str">
        <f t="shared" si="1"/>
        <v>0516</v>
      </c>
      <c r="E17" s="82" t="str">
        <f t="shared" si="2"/>
        <v>900070516</v>
      </c>
      <c r="F17" s="82">
        <v>900070598</v>
      </c>
      <c r="G17" s="105" t="s">
        <v>73</v>
      </c>
    </row>
    <row r="18" spans="1:7" s="66" customFormat="1" ht="15">
      <c r="A18" s="86">
        <v>517</v>
      </c>
      <c r="B18" s="104" t="s">
        <v>88</v>
      </c>
      <c r="C18" s="104" t="str">
        <f t="shared" si="0"/>
        <v>Kirchengemeinde Burkhards</v>
      </c>
      <c r="D18" s="82" t="str">
        <f t="shared" si="1"/>
        <v>0517</v>
      </c>
      <c r="E18" s="82" t="str">
        <f t="shared" si="2"/>
        <v>900070517</v>
      </c>
      <c r="F18" s="82">
        <v>900070598</v>
      </c>
      <c r="G18" s="105" t="s">
        <v>73</v>
      </c>
    </row>
    <row r="19" spans="1:7" s="66" customFormat="1" ht="15">
      <c r="A19" s="86">
        <v>518</v>
      </c>
      <c r="B19" s="104" t="s">
        <v>89</v>
      </c>
      <c r="C19" s="104" t="str">
        <f t="shared" si="0"/>
        <v>Kirchengemeinde Busenborn</v>
      </c>
      <c r="D19" s="82" t="str">
        <f t="shared" si="1"/>
        <v>0518</v>
      </c>
      <c r="E19" s="82" t="str">
        <f t="shared" si="2"/>
        <v>900070518</v>
      </c>
      <c r="F19" s="82">
        <v>900070598</v>
      </c>
      <c r="G19" s="105" t="s">
        <v>73</v>
      </c>
    </row>
    <row r="20" spans="1:7" s="66" customFormat="1" ht="15">
      <c r="A20" s="86">
        <v>519</v>
      </c>
      <c r="B20" s="104" t="s">
        <v>90</v>
      </c>
      <c r="C20" s="104" t="str">
        <f t="shared" si="0"/>
        <v>Kirchengemeinde Dauernheim</v>
      </c>
      <c r="D20" s="82" t="str">
        <f t="shared" si="1"/>
        <v>0519</v>
      </c>
      <c r="E20" s="82" t="str">
        <f t="shared" si="2"/>
        <v>900070519</v>
      </c>
      <c r="F20" s="82">
        <v>900070598</v>
      </c>
      <c r="G20" s="105" t="s">
        <v>73</v>
      </c>
    </row>
    <row r="21" spans="1:7" s="66" customFormat="1" ht="15">
      <c r="A21" s="86">
        <v>520</v>
      </c>
      <c r="B21" s="104" t="s">
        <v>91</v>
      </c>
      <c r="C21" s="104" t="str">
        <f t="shared" si="0"/>
        <v>Kirchengemeinde Düdelsheim</v>
      </c>
      <c r="D21" s="82" t="str">
        <f t="shared" si="1"/>
        <v>0520</v>
      </c>
      <c r="E21" s="82" t="str">
        <f t="shared" si="2"/>
        <v>900070520</v>
      </c>
      <c r="F21" s="82">
        <v>900070598</v>
      </c>
      <c r="G21" s="105" t="s">
        <v>73</v>
      </c>
    </row>
    <row r="22" spans="1:7" s="66" customFormat="1" ht="15">
      <c r="A22" s="86">
        <v>521</v>
      </c>
      <c r="B22" s="104" t="s">
        <v>92</v>
      </c>
      <c r="C22" s="104" t="str">
        <f t="shared" si="0"/>
        <v>Kirchengemeinde Echzell</v>
      </c>
      <c r="D22" s="82" t="str">
        <f t="shared" si="1"/>
        <v>0521</v>
      </c>
      <c r="E22" s="82" t="str">
        <f t="shared" si="2"/>
        <v>900070521</v>
      </c>
      <c r="F22" s="82">
        <v>900070598</v>
      </c>
      <c r="G22" s="105" t="s">
        <v>73</v>
      </c>
    </row>
    <row r="23" spans="1:7" s="66" customFormat="1" ht="15">
      <c r="A23" s="86">
        <v>522</v>
      </c>
      <c r="B23" s="104" t="s">
        <v>93</v>
      </c>
      <c r="C23" s="104" t="str">
        <f t="shared" si="0"/>
        <v>Kirchengemeinde Eckartshausen</v>
      </c>
      <c r="D23" s="82" t="str">
        <f t="shared" si="1"/>
        <v>0522</v>
      </c>
      <c r="E23" s="82" t="str">
        <f t="shared" si="2"/>
        <v>900070522</v>
      </c>
      <c r="F23" s="82">
        <v>900070598</v>
      </c>
      <c r="G23" s="105" t="s">
        <v>73</v>
      </c>
    </row>
    <row r="24" spans="1:7" s="66" customFormat="1" ht="15">
      <c r="A24" s="86">
        <v>523</v>
      </c>
      <c r="B24" s="104" t="s">
        <v>94</v>
      </c>
      <c r="C24" s="104" t="str">
        <f t="shared" si="0"/>
        <v>Kirchengemeinde Effolderbach</v>
      </c>
      <c r="D24" s="82" t="str">
        <f t="shared" si="1"/>
        <v>0523</v>
      </c>
      <c r="E24" s="82" t="str">
        <f t="shared" si="2"/>
        <v>900070523</v>
      </c>
      <c r="F24" s="82">
        <v>900070598</v>
      </c>
      <c r="G24" s="105" t="s">
        <v>73</v>
      </c>
    </row>
    <row r="25" spans="1:7" s="66" customFormat="1" ht="15">
      <c r="A25" s="86">
        <v>524</v>
      </c>
      <c r="B25" s="104" t="s">
        <v>95</v>
      </c>
      <c r="C25" s="104" t="str">
        <f t="shared" si="0"/>
        <v>Kirchengemeinde Eichelsachsen</v>
      </c>
      <c r="D25" s="82" t="str">
        <f t="shared" si="1"/>
        <v>0524</v>
      </c>
      <c r="E25" s="82" t="str">
        <f t="shared" si="2"/>
        <v>900070524</v>
      </c>
      <c r="F25" s="82">
        <v>900070598</v>
      </c>
      <c r="G25" s="105" t="s">
        <v>73</v>
      </c>
    </row>
    <row r="26" spans="1:7" s="66" customFormat="1" ht="15">
      <c r="A26" s="86">
        <v>525</v>
      </c>
      <c r="B26" s="104" t="s">
        <v>96</v>
      </c>
      <c r="C26" s="104" t="str">
        <f t="shared" si="0"/>
        <v>Kirchengemeinde Eichelsdorf</v>
      </c>
      <c r="D26" s="82" t="str">
        <f t="shared" si="1"/>
        <v>0525</v>
      </c>
      <c r="E26" s="82" t="str">
        <f t="shared" si="2"/>
        <v>900070525</v>
      </c>
      <c r="F26" s="82">
        <v>900070598</v>
      </c>
      <c r="G26" s="105" t="s">
        <v>73</v>
      </c>
    </row>
    <row r="27" spans="1:7" s="66" customFormat="1" ht="15">
      <c r="A27" s="86">
        <v>526</v>
      </c>
      <c r="B27" s="104" t="s">
        <v>97</v>
      </c>
      <c r="C27" s="104" t="str">
        <f t="shared" si="0"/>
        <v>Kirchengemeinde Einartshausen</v>
      </c>
      <c r="D27" s="82" t="str">
        <f t="shared" si="1"/>
        <v>0526</v>
      </c>
      <c r="E27" s="82" t="str">
        <f t="shared" si="2"/>
        <v>900070526</v>
      </c>
      <c r="F27" s="82">
        <v>900070598</v>
      </c>
      <c r="G27" s="105" t="s">
        <v>73</v>
      </c>
    </row>
    <row r="28" spans="1:7" s="66" customFormat="1" ht="15">
      <c r="A28" s="86">
        <v>527</v>
      </c>
      <c r="B28" s="104" t="s">
        <v>98</v>
      </c>
      <c r="C28" s="104" t="str">
        <f t="shared" si="0"/>
        <v>Kirchengemeinde Enzheim</v>
      </c>
      <c r="D28" s="82" t="str">
        <f t="shared" si="1"/>
        <v>0527</v>
      </c>
      <c r="E28" s="82" t="str">
        <f t="shared" si="2"/>
        <v>900070527</v>
      </c>
      <c r="F28" s="82">
        <v>900070598</v>
      </c>
      <c r="G28" s="105" t="s">
        <v>73</v>
      </c>
    </row>
    <row r="29" spans="1:7" s="66" customFormat="1" ht="15">
      <c r="A29" s="86">
        <v>528</v>
      </c>
      <c r="B29" s="104" t="s">
        <v>99</v>
      </c>
      <c r="C29" s="104" t="str">
        <f t="shared" si="0"/>
        <v>Kirchengemeinde Eschenrod</v>
      </c>
      <c r="D29" s="82" t="str">
        <f t="shared" si="1"/>
        <v>0528</v>
      </c>
      <c r="E29" s="82" t="str">
        <f t="shared" si="2"/>
        <v>900070528</v>
      </c>
      <c r="F29" s="82">
        <v>900070598</v>
      </c>
      <c r="G29" s="105" t="s">
        <v>73</v>
      </c>
    </row>
    <row r="30" spans="1:7" s="66" customFormat="1" ht="15">
      <c r="A30" s="86">
        <v>529</v>
      </c>
      <c r="B30" s="104" t="s">
        <v>100</v>
      </c>
      <c r="C30" s="104" t="str">
        <f t="shared" si="0"/>
        <v>Kirchengemeinde Feldkrücken</v>
      </c>
      <c r="D30" s="82" t="str">
        <f t="shared" si="1"/>
        <v>0529</v>
      </c>
      <c r="E30" s="82" t="str">
        <f t="shared" si="2"/>
        <v>900070529</v>
      </c>
      <c r="F30" s="82">
        <v>900070598</v>
      </c>
      <c r="G30" s="105" t="s">
        <v>73</v>
      </c>
    </row>
    <row r="31" spans="1:7" s="66" customFormat="1" ht="15">
      <c r="A31" s="86">
        <v>530</v>
      </c>
      <c r="B31" s="104" t="s">
        <v>101</v>
      </c>
      <c r="C31" s="104" t="str">
        <f t="shared" si="0"/>
        <v>Kirchengemeinde Gedern</v>
      </c>
      <c r="D31" s="82" t="str">
        <f t="shared" si="1"/>
        <v>0530</v>
      </c>
      <c r="E31" s="82" t="str">
        <f t="shared" si="2"/>
        <v>900070530</v>
      </c>
      <c r="F31" s="82">
        <v>900070598</v>
      </c>
      <c r="G31" s="105" t="s">
        <v>73</v>
      </c>
    </row>
    <row r="32" spans="1:7" s="66" customFormat="1" ht="15">
      <c r="A32" s="86">
        <v>531</v>
      </c>
      <c r="B32" s="104" t="s">
        <v>102</v>
      </c>
      <c r="C32" s="104" t="str">
        <f t="shared" si="0"/>
        <v>Kirchengemeinde Geiß-Nidda/Bad Salzhausen</v>
      </c>
      <c r="D32" s="82" t="str">
        <f t="shared" si="1"/>
        <v>0531</v>
      </c>
      <c r="E32" s="82" t="str">
        <f t="shared" si="2"/>
        <v>900070531</v>
      </c>
      <c r="F32" s="82">
        <v>900070598</v>
      </c>
      <c r="G32" s="105" t="s">
        <v>73</v>
      </c>
    </row>
    <row r="33" spans="1:7" s="66" customFormat="1" ht="15">
      <c r="A33" s="86">
        <v>532</v>
      </c>
      <c r="B33" s="104" t="s">
        <v>103</v>
      </c>
      <c r="C33" s="104" t="str">
        <f t="shared" si="0"/>
        <v>Luth.Michaelisgemeinde Gelnhaar</v>
      </c>
      <c r="D33" s="82" t="str">
        <f t="shared" si="1"/>
        <v>0532</v>
      </c>
      <c r="E33" s="82" t="str">
        <f t="shared" si="2"/>
        <v>900070532</v>
      </c>
      <c r="F33" s="82">
        <v>900070598</v>
      </c>
      <c r="G33" s="105" t="s">
        <v>73</v>
      </c>
    </row>
    <row r="34" spans="1:7" s="66" customFormat="1" ht="15">
      <c r="A34" s="86">
        <v>533</v>
      </c>
      <c r="B34" s="104" t="s">
        <v>104</v>
      </c>
      <c r="C34" s="104" t="str">
        <f t="shared" si="0"/>
        <v>Kirchengemeinde Gettenau</v>
      </c>
      <c r="D34" s="82" t="str">
        <f t="shared" si="1"/>
        <v>0533</v>
      </c>
      <c r="E34" s="82" t="str">
        <f t="shared" si="2"/>
        <v>900070533</v>
      </c>
      <c r="F34" s="82">
        <v>900070598</v>
      </c>
      <c r="G34" s="105" t="s">
        <v>73</v>
      </c>
    </row>
    <row r="35" spans="1:7" s="66" customFormat="1" ht="15">
      <c r="A35" s="86">
        <v>534</v>
      </c>
      <c r="B35" s="104" t="s">
        <v>105</v>
      </c>
      <c r="C35" s="104" t="str">
        <f t="shared" si="0"/>
        <v>Kirchengemeinde Glauburg</v>
      </c>
      <c r="D35" s="82" t="str">
        <f t="shared" si="1"/>
        <v>0534</v>
      </c>
      <c r="E35" s="82" t="str">
        <f t="shared" si="2"/>
        <v>900070534</v>
      </c>
      <c r="F35" s="82">
        <v>900070598</v>
      </c>
      <c r="G35" s="105" t="s">
        <v>73</v>
      </c>
    </row>
    <row r="36" spans="1:7" s="66" customFormat="1" ht="15">
      <c r="A36" s="86">
        <v>535</v>
      </c>
      <c r="B36" s="104" t="s">
        <v>106</v>
      </c>
      <c r="C36" s="104" t="str">
        <f t="shared" si="0"/>
        <v>Kirchengemeinde Götzen</v>
      </c>
      <c r="D36" s="82" t="str">
        <f t="shared" si="1"/>
        <v>0535</v>
      </c>
      <c r="E36" s="82" t="str">
        <f t="shared" si="2"/>
        <v>900070535</v>
      </c>
      <c r="F36" s="82">
        <v>900070598</v>
      </c>
      <c r="G36" s="105" t="s">
        <v>73</v>
      </c>
    </row>
    <row r="37" spans="1:7" s="66" customFormat="1" ht="15">
      <c r="A37" s="86">
        <v>536</v>
      </c>
      <c r="B37" s="104" t="s">
        <v>107</v>
      </c>
      <c r="C37" s="104" t="str">
        <f t="shared" si="0"/>
        <v>Kirchengemeinde Hainchen</v>
      </c>
      <c r="D37" s="82" t="str">
        <f t="shared" si="1"/>
        <v>0536</v>
      </c>
      <c r="E37" s="82" t="str">
        <f t="shared" si="2"/>
        <v>900070536</v>
      </c>
      <c r="F37" s="82">
        <v>900070598</v>
      </c>
      <c r="G37" s="105" t="s">
        <v>73</v>
      </c>
    </row>
    <row r="38" spans="1:7" s="66" customFormat="1" ht="15">
      <c r="A38" s="86">
        <v>537</v>
      </c>
      <c r="B38" s="104" t="s">
        <v>108</v>
      </c>
      <c r="C38" s="104" t="str">
        <f t="shared" si="0"/>
        <v>Kirchengemeinde Heegheim</v>
      </c>
      <c r="D38" s="82" t="str">
        <f t="shared" si="1"/>
        <v>0537</v>
      </c>
      <c r="E38" s="82" t="str">
        <f t="shared" si="2"/>
        <v>900070537</v>
      </c>
      <c r="F38" s="82">
        <v>900070598</v>
      </c>
      <c r="G38" s="105" t="s">
        <v>73</v>
      </c>
    </row>
    <row r="39" spans="1:7" s="66" customFormat="1" ht="15">
      <c r="A39" s="86">
        <v>538</v>
      </c>
      <c r="B39" s="104" t="s">
        <v>109</v>
      </c>
      <c r="C39" s="104" t="str">
        <f t="shared" si="0"/>
        <v>Kirchengemeinde Herrnhaag</v>
      </c>
      <c r="D39" s="82" t="str">
        <f t="shared" si="1"/>
        <v>0538</v>
      </c>
      <c r="E39" s="82" t="str">
        <f t="shared" si="2"/>
        <v>900070538</v>
      </c>
      <c r="F39" s="82">
        <v>900070598</v>
      </c>
      <c r="G39" s="105" t="s">
        <v>73</v>
      </c>
    </row>
    <row r="40" spans="1:7" s="66" customFormat="1" ht="15">
      <c r="A40" s="86">
        <v>539</v>
      </c>
      <c r="B40" s="104" t="s">
        <v>110</v>
      </c>
      <c r="C40" s="104" t="str">
        <f t="shared" si="0"/>
        <v>Kirchengemeinde Hirzenhain</v>
      </c>
      <c r="D40" s="82" t="str">
        <f t="shared" si="1"/>
        <v>0539</v>
      </c>
      <c r="E40" s="82" t="str">
        <f t="shared" si="2"/>
        <v>900070539</v>
      </c>
      <c r="F40" s="82">
        <v>900070598</v>
      </c>
      <c r="G40" s="105" t="s">
        <v>73</v>
      </c>
    </row>
    <row r="41" spans="1:7" s="66" customFormat="1" ht="15">
      <c r="A41" s="86">
        <v>540</v>
      </c>
      <c r="B41" s="104" t="s">
        <v>111</v>
      </c>
      <c r="C41" s="104" t="str">
        <f t="shared" si="0"/>
        <v>Kirchengemeinde Hitzkirchen</v>
      </c>
      <c r="D41" s="82" t="str">
        <f t="shared" si="1"/>
        <v>0540</v>
      </c>
      <c r="E41" s="82" t="str">
        <f t="shared" si="2"/>
        <v>900070540</v>
      </c>
      <c r="F41" s="82">
        <v>900070598</v>
      </c>
      <c r="G41" s="105" t="s">
        <v>73</v>
      </c>
    </row>
    <row r="42" spans="1:7" s="66" customFormat="1" ht="15">
      <c r="A42" s="86">
        <v>541</v>
      </c>
      <c r="B42" s="104" t="s">
        <v>112</v>
      </c>
      <c r="C42" s="104" t="str">
        <f t="shared" si="0"/>
        <v>Kirchengemeinde Höchst a. d. Nidder</v>
      </c>
      <c r="D42" s="82" t="str">
        <f t="shared" si="1"/>
        <v>0541</v>
      </c>
      <c r="E42" s="82" t="str">
        <f t="shared" si="2"/>
        <v>900070541</v>
      </c>
      <c r="F42" s="82">
        <v>900070598</v>
      </c>
      <c r="G42" s="105" t="s">
        <v>73</v>
      </c>
    </row>
    <row r="43" spans="1:7" s="66" customFormat="1" ht="15">
      <c r="A43" s="86">
        <v>542</v>
      </c>
      <c r="B43" s="104" t="s">
        <v>113</v>
      </c>
      <c r="C43" s="104" t="str">
        <f t="shared" si="0"/>
        <v>Kirchengemeinde Kefenrod</v>
      </c>
      <c r="D43" s="82" t="str">
        <f t="shared" si="1"/>
        <v>0542</v>
      </c>
      <c r="E43" s="82" t="str">
        <f t="shared" si="2"/>
        <v>900070542</v>
      </c>
      <c r="F43" s="82">
        <v>900070598</v>
      </c>
      <c r="G43" s="105" t="s">
        <v>73</v>
      </c>
    </row>
    <row r="44" spans="1:7" s="66" customFormat="1" ht="15">
      <c r="A44" s="86">
        <v>543</v>
      </c>
      <c r="B44" s="104" t="s">
        <v>114</v>
      </c>
      <c r="C44" s="104" t="str">
        <f t="shared" si="0"/>
        <v>Kirchengemeinde Langen-Bergheim</v>
      </c>
      <c r="D44" s="82" t="str">
        <f t="shared" si="1"/>
        <v>0543</v>
      </c>
      <c r="E44" s="82" t="str">
        <f t="shared" si="2"/>
        <v>900070543</v>
      </c>
      <c r="F44" s="82">
        <v>900070598</v>
      </c>
      <c r="G44" s="105" t="s">
        <v>73</v>
      </c>
    </row>
    <row r="45" spans="1:7" s="66" customFormat="1" ht="15">
      <c r="A45" s="86">
        <v>544</v>
      </c>
      <c r="B45" s="104" t="s">
        <v>115</v>
      </c>
      <c r="C45" s="104" t="str">
        <f t="shared" si="0"/>
        <v>Kirchengemeinde Leidhecken</v>
      </c>
      <c r="D45" s="82" t="str">
        <f t="shared" si="1"/>
        <v>0544</v>
      </c>
      <c r="E45" s="82" t="str">
        <f t="shared" si="2"/>
        <v>900070544</v>
      </c>
      <c r="F45" s="82">
        <v>900070598</v>
      </c>
      <c r="G45" s="105" t="s">
        <v>73</v>
      </c>
    </row>
    <row r="46" spans="1:7" s="66" customFormat="1" ht="15">
      <c r="A46" s="86">
        <v>545</v>
      </c>
      <c r="B46" s="104" t="s">
        <v>116</v>
      </c>
      <c r="C46" s="104" t="str">
        <f t="shared" si="0"/>
        <v>Kirchengemeinde Lindheim</v>
      </c>
      <c r="D46" s="82" t="str">
        <f t="shared" si="1"/>
        <v>0545</v>
      </c>
      <c r="E46" s="82" t="str">
        <f t="shared" si="2"/>
        <v>900070545</v>
      </c>
      <c r="F46" s="82">
        <v>900070598</v>
      </c>
      <c r="G46" s="105" t="s">
        <v>73</v>
      </c>
    </row>
    <row r="47" spans="1:7" s="66" customFormat="1" ht="15">
      <c r="A47" s="86">
        <v>546</v>
      </c>
      <c r="B47" s="104" t="s">
        <v>117</v>
      </c>
      <c r="C47" s="104" t="str">
        <f t="shared" si="0"/>
        <v>Kirchengemeinde Lißberg</v>
      </c>
      <c r="D47" s="82" t="str">
        <f t="shared" si="1"/>
        <v>0546</v>
      </c>
      <c r="E47" s="82" t="str">
        <f t="shared" si="2"/>
        <v>900070546</v>
      </c>
      <c r="F47" s="82">
        <v>900070598</v>
      </c>
      <c r="G47" s="105" t="s">
        <v>73</v>
      </c>
    </row>
    <row r="48" spans="1:7" s="66" customFormat="1" ht="15">
      <c r="A48" s="86">
        <v>547</v>
      </c>
      <c r="B48" s="104" t="s">
        <v>118</v>
      </c>
      <c r="C48" s="104" t="str">
        <f t="shared" si="0"/>
        <v>Kirchengemeinde Michelbach</v>
      </c>
      <c r="D48" s="82" t="str">
        <f t="shared" si="1"/>
        <v>0547</v>
      </c>
      <c r="E48" s="82" t="str">
        <f t="shared" si="2"/>
        <v>900070547</v>
      </c>
      <c r="F48" s="82">
        <v>900070598</v>
      </c>
      <c r="G48" s="105" t="s">
        <v>73</v>
      </c>
    </row>
    <row r="49" spans="1:7" s="66" customFormat="1" ht="15">
      <c r="A49" s="86">
        <v>548</v>
      </c>
      <c r="B49" s="104" t="s">
        <v>119</v>
      </c>
      <c r="C49" s="104" t="str">
        <f t="shared" si="0"/>
        <v>Kirchengemeinde Mittel-Seemen</v>
      </c>
      <c r="D49" s="82" t="str">
        <f t="shared" si="1"/>
        <v>0548</v>
      </c>
      <c r="E49" s="82" t="str">
        <f t="shared" si="2"/>
        <v>900070548</v>
      </c>
      <c r="F49" s="82">
        <v>900070598</v>
      </c>
      <c r="G49" s="105" t="s">
        <v>73</v>
      </c>
    </row>
    <row r="50" spans="1:7" s="66" customFormat="1" ht="15">
      <c r="A50" s="86">
        <v>549</v>
      </c>
      <c r="B50" s="104" t="s">
        <v>120</v>
      </c>
      <c r="C50" s="104" t="str">
        <f t="shared" si="0"/>
        <v>Kirchengemeinde Mockstadt</v>
      </c>
      <c r="D50" s="82" t="str">
        <f t="shared" si="1"/>
        <v>0549</v>
      </c>
      <c r="E50" s="82" t="str">
        <f t="shared" si="2"/>
        <v>900070549</v>
      </c>
      <c r="F50" s="82">
        <v>900070598</v>
      </c>
      <c r="G50" s="105" t="s">
        <v>73</v>
      </c>
    </row>
    <row r="51" spans="1:7" s="66" customFormat="1" ht="15">
      <c r="A51" s="86">
        <v>550</v>
      </c>
      <c r="B51" s="104" t="s">
        <v>121</v>
      </c>
      <c r="C51" s="104" t="str">
        <f t="shared" si="0"/>
        <v>Kirchengemeinde Nidda</v>
      </c>
      <c r="D51" s="82" t="str">
        <f t="shared" si="1"/>
        <v>0550</v>
      </c>
      <c r="E51" s="82" t="str">
        <f t="shared" si="2"/>
        <v>900070550</v>
      </c>
      <c r="F51" s="82">
        <v>900070598</v>
      </c>
      <c r="G51" s="105" t="s">
        <v>73</v>
      </c>
    </row>
    <row r="52" spans="1:7" s="66" customFormat="1" ht="15">
      <c r="A52" s="86">
        <v>551</v>
      </c>
      <c r="B52" s="104" t="s">
        <v>122</v>
      </c>
      <c r="C52" s="104" t="str">
        <f t="shared" si="0"/>
        <v>Kirchengemeinde Nieder-Seemen</v>
      </c>
      <c r="D52" s="82" t="str">
        <f t="shared" si="1"/>
        <v>0551</v>
      </c>
      <c r="E52" s="82" t="str">
        <f t="shared" si="2"/>
        <v>900070551</v>
      </c>
      <c r="F52" s="82">
        <v>900070598</v>
      </c>
      <c r="G52" s="105" t="s">
        <v>73</v>
      </c>
    </row>
    <row r="53" spans="1:7" s="66" customFormat="1" ht="15">
      <c r="A53" s="86">
        <v>552</v>
      </c>
      <c r="B53" s="104" t="s">
        <v>123</v>
      </c>
      <c r="C53" s="104" t="str">
        <f t="shared" si="0"/>
        <v>Kirchengemeinde Oberau</v>
      </c>
      <c r="D53" s="82" t="str">
        <f t="shared" si="1"/>
        <v>0552</v>
      </c>
      <c r="E53" s="82" t="str">
        <f t="shared" si="2"/>
        <v>900070552</v>
      </c>
      <c r="F53" s="82">
        <v>900070598</v>
      </c>
      <c r="G53" s="105" t="s">
        <v>73</v>
      </c>
    </row>
    <row r="54" spans="1:7" s="66" customFormat="1" ht="15">
      <c r="A54" s="86">
        <v>553</v>
      </c>
      <c r="B54" s="104" t="s">
        <v>124</v>
      </c>
      <c r="C54" s="104" t="str">
        <f t="shared" si="0"/>
        <v>Kirchengemeinde Ober-Lais</v>
      </c>
      <c r="D54" s="82" t="str">
        <f t="shared" si="1"/>
        <v>0553</v>
      </c>
      <c r="E54" s="82" t="str">
        <f t="shared" si="2"/>
        <v>900070553</v>
      </c>
      <c r="F54" s="82">
        <v>900070598</v>
      </c>
      <c r="G54" s="105" t="s">
        <v>73</v>
      </c>
    </row>
    <row r="55" spans="1:7" s="66" customFormat="1" ht="15">
      <c r="A55" s="106">
        <v>55301</v>
      </c>
      <c r="B55" s="104" t="s">
        <v>125</v>
      </c>
      <c r="C55" s="104" t="s">
        <v>125</v>
      </c>
      <c r="D55" s="82" t="str">
        <f t="shared" si="1"/>
        <v>0553</v>
      </c>
      <c r="E55" s="82" t="str">
        <f t="shared" si="2"/>
        <v>900070553</v>
      </c>
      <c r="F55" s="82">
        <v>900070598</v>
      </c>
      <c r="G55" s="105" t="s">
        <v>73</v>
      </c>
    </row>
    <row r="56" spans="1:7" s="66" customFormat="1" ht="15">
      <c r="A56" s="86">
        <v>554</v>
      </c>
      <c r="B56" s="104" t="s">
        <v>126</v>
      </c>
      <c r="C56" s="104" t="str">
        <f t="shared" si="0"/>
        <v>Kirchengemeinde Ober-Schmitten</v>
      </c>
      <c r="D56" s="82" t="str">
        <f t="shared" si="1"/>
        <v>0554</v>
      </c>
      <c r="E56" s="82" t="str">
        <f t="shared" si="2"/>
        <v>900070554</v>
      </c>
      <c r="F56" s="82">
        <v>900070598</v>
      </c>
      <c r="G56" s="105" t="s">
        <v>73</v>
      </c>
    </row>
    <row r="57" spans="1:7" s="66" customFormat="1" ht="15">
      <c r="A57" s="86">
        <v>555</v>
      </c>
      <c r="B57" s="104" t="s">
        <v>127</v>
      </c>
      <c r="C57" s="104" t="str">
        <f t="shared" si="0"/>
        <v>Kirchengemeinde Ober-Seemen</v>
      </c>
      <c r="D57" s="82" t="str">
        <f t="shared" si="1"/>
        <v>0555</v>
      </c>
      <c r="E57" s="82" t="str">
        <f t="shared" si="2"/>
        <v>900070555</v>
      </c>
      <c r="F57" s="82">
        <v>900070598</v>
      </c>
      <c r="G57" s="105" t="s">
        <v>73</v>
      </c>
    </row>
    <row r="58" spans="1:7" s="66" customFormat="1" ht="15">
      <c r="A58" s="86">
        <v>556</v>
      </c>
      <c r="B58" s="104" t="s">
        <v>128</v>
      </c>
      <c r="C58" s="104" t="str">
        <f t="shared" si="0"/>
        <v>Kirchengemeinde Ober-Widdersheim</v>
      </c>
      <c r="D58" s="82" t="str">
        <f t="shared" si="1"/>
        <v>0556</v>
      </c>
      <c r="E58" s="82" t="str">
        <f t="shared" si="2"/>
        <v>900070556</v>
      </c>
      <c r="F58" s="82">
        <v>900070598</v>
      </c>
      <c r="G58" s="105" t="s">
        <v>73</v>
      </c>
    </row>
    <row r="59" spans="1:7" s="66" customFormat="1" ht="15">
      <c r="A59" s="86">
        <v>557</v>
      </c>
      <c r="B59" s="104" t="s">
        <v>129</v>
      </c>
      <c r="C59" s="104" t="str">
        <f t="shared" si="0"/>
        <v>Kirchengemeinde Ortenberg</v>
      </c>
      <c r="D59" s="82" t="str">
        <f t="shared" si="1"/>
        <v>0557</v>
      </c>
      <c r="E59" s="82" t="str">
        <f t="shared" si="2"/>
        <v>900070557</v>
      </c>
      <c r="F59" s="82">
        <v>900070598</v>
      </c>
      <c r="G59" s="105" t="s">
        <v>73</v>
      </c>
    </row>
    <row r="60" spans="1:7" s="66" customFormat="1" ht="15">
      <c r="A60" s="86">
        <v>558</v>
      </c>
      <c r="B60" s="104" t="s">
        <v>130</v>
      </c>
      <c r="C60" s="104" t="str">
        <f t="shared" si="0"/>
        <v>Kirchengemeinde Rainrod</v>
      </c>
      <c r="D60" s="82" t="str">
        <f t="shared" si="1"/>
        <v>0558</v>
      </c>
      <c r="E60" s="82" t="str">
        <f t="shared" si="2"/>
        <v>900070558</v>
      </c>
      <c r="F60" s="82">
        <v>900070598</v>
      </c>
      <c r="G60" s="105" t="s">
        <v>73</v>
      </c>
    </row>
    <row r="61" spans="1:7" s="66" customFormat="1" ht="15">
      <c r="A61" s="86">
        <v>559</v>
      </c>
      <c r="B61" s="104" t="s">
        <v>131</v>
      </c>
      <c r="C61" s="104" t="str">
        <f t="shared" si="0"/>
        <v>Kirchengemeinde Ranstadt</v>
      </c>
      <c r="D61" s="82" t="str">
        <f t="shared" si="1"/>
        <v>0559</v>
      </c>
      <c r="E61" s="82" t="str">
        <f t="shared" si="2"/>
        <v>900070559</v>
      </c>
      <c r="F61" s="82">
        <v>900070598</v>
      </c>
      <c r="G61" s="105" t="s">
        <v>73</v>
      </c>
    </row>
    <row r="62" spans="1:7" s="66" customFormat="1" ht="15">
      <c r="A62" s="86">
        <v>560</v>
      </c>
      <c r="B62" s="104" t="s">
        <v>132</v>
      </c>
      <c r="C62" s="104" t="str">
        <f t="shared" si="0"/>
        <v>Kirchengemeinde Rinderbügen</v>
      </c>
      <c r="D62" s="82" t="str">
        <f t="shared" si="1"/>
        <v>0560</v>
      </c>
      <c r="E62" s="82" t="str">
        <f t="shared" si="2"/>
        <v>900070560</v>
      </c>
      <c r="F62" s="82">
        <v>900070598</v>
      </c>
      <c r="G62" s="105" t="s">
        <v>73</v>
      </c>
    </row>
    <row r="63" spans="1:7" s="66" customFormat="1" ht="15">
      <c r="A63" s="86">
        <v>561</v>
      </c>
      <c r="B63" s="104" t="s">
        <v>133</v>
      </c>
      <c r="C63" s="104" t="str">
        <f t="shared" si="0"/>
        <v>Kirchengemeinde Rodenbach</v>
      </c>
      <c r="D63" s="82" t="str">
        <f t="shared" si="1"/>
        <v>0561</v>
      </c>
      <c r="E63" s="82" t="str">
        <f t="shared" si="2"/>
        <v>900070561</v>
      </c>
      <c r="F63" s="82">
        <v>900070598</v>
      </c>
      <c r="G63" s="105" t="s">
        <v>73</v>
      </c>
    </row>
    <row r="64" spans="1:7" s="66" customFormat="1" ht="15">
      <c r="A64" s="86">
        <v>562</v>
      </c>
      <c r="B64" s="104" t="s">
        <v>134</v>
      </c>
      <c r="C64" s="104" t="str">
        <f t="shared" si="0"/>
        <v>Kirchengemeinde Rohrbach</v>
      </c>
      <c r="D64" s="82" t="str">
        <f t="shared" si="1"/>
        <v>0562</v>
      </c>
      <c r="E64" s="82" t="str">
        <f t="shared" si="2"/>
        <v>900070562</v>
      </c>
      <c r="F64" s="82">
        <v>900070598</v>
      </c>
      <c r="G64" s="105" t="s">
        <v>73</v>
      </c>
    </row>
    <row r="65" spans="1:7" s="66" customFormat="1" ht="15">
      <c r="A65" s="86">
        <v>563</v>
      </c>
      <c r="B65" s="104" t="s">
        <v>135</v>
      </c>
      <c r="C65" s="104" t="str">
        <f t="shared" si="0"/>
        <v>Kirchengemeinde Rommelhausen</v>
      </c>
      <c r="D65" s="82" t="str">
        <f t="shared" si="1"/>
        <v>0563</v>
      </c>
      <c r="E65" s="82" t="str">
        <f t="shared" si="2"/>
        <v>900070563</v>
      </c>
      <c r="F65" s="82">
        <v>900070598</v>
      </c>
      <c r="G65" s="105" t="s">
        <v>73</v>
      </c>
    </row>
    <row r="66" spans="1:7" s="66" customFormat="1" ht="15">
      <c r="A66" s="86">
        <v>564</v>
      </c>
      <c r="B66" s="104" t="s">
        <v>136</v>
      </c>
      <c r="C66" s="104" t="str">
        <f aca="true" t="shared" si="3" ref="C66:C122">MID(B66,5,100)</f>
        <v>Kirchengemeinde Rudingshain</v>
      </c>
      <c r="D66" s="82" t="str">
        <f aca="true" t="shared" si="4" ref="D66:D129">IF(LEN($A66)&lt;=4,LEFT(TEXT($A66,"0000"),4),LEFT(TEXT($A66,"000000"),4))</f>
        <v>0564</v>
      </c>
      <c r="E66" s="82" t="str">
        <f aca="true" t="shared" si="5" ref="E66:E129">$M$1&amp;$D66</f>
        <v>900070564</v>
      </c>
      <c r="F66" s="82">
        <v>900070598</v>
      </c>
      <c r="G66" s="105" t="s">
        <v>73</v>
      </c>
    </row>
    <row r="67" spans="1:7" s="66" customFormat="1" ht="15">
      <c r="A67" s="86">
        <v>565</v>
      </c>
      <c r="B67" s="104" t="s">
        <v>137</v>
      </c>
      <c r="C67" s="104" t="str">
        <f t="shared" si="3"/>
        <v>Kirchengemeinde Schotten</v>
      </c>
      <c r="D67" s="82" t="str">
        <f t="shared" si="4"/>
        <v>0565</v>
      </c>
      <c r="E67" s="82" t="str">
        <f t="shared" si="5"/>
        <v>900070565</v>
      </c>
      <c r="F67" s="82">
        <v>900070598</v>
      </c>
      <c r="G67" s="105" t="s">
        <v>73</v>
      </c>
    </row>
    <row r="68" spans="1:7" s="66" customFormat="1" ht="15">
      <c r="A68" s="86">
        <v>566</v>
      </c>
      <c r="B68" s="104" t="s">
        <v>138</v>
      </c>
      <c r="C68" s="104" t="str">
        <f t="shared" si="3"/>
        <v>Kirchengemeinde Schwickartshausen</v>
      </c>
      <c r="D68" s="82" t="str">
        <f t="shared" si="4"/>
        <v>0566</v>
      </c>
      <c r="E68" s="82" t="str">
        <f t="shared" si="5"/>
        <v>900070566</v>
      </c>
      <c r="F68" s="82">
        <v>900070598</v>
      </c>
      <c r="G68" s="105" t="s">
        <v>73</v>
      </c>
    </row>
    <row r="69" spans="1:7" s="66" customFormat="1" ht="15">
      <c r="A69" s="86">
        <v>567</v>
      </c>
      <c r="B69" s="104" t="s">
        <v>139</v>
      </c>
      <c r="C69" s="104" t="str">
        <f t="shared" si="3"/>
        <v>Kirchengemeinde Selters</v>
      </c>
      <c r="D69" s="82" t="str">
        <f t="shared" si="4"/>
        <v>0567</v>
      </c>
      <c r="E69" s="82" t="str">
        <f t="shared" si="5"/>
        <v>900070567</v>
      </c>
      <c r="F69" s="82">
        <v>900070598</v>
      </c>
      <c r="G69" s="105" t="s">
        <v>73</v>
      </c>
    </row>
    <row r="70" spans="1:7" s="66" customFormat="1" ht="15">
      <c r="A70" s="86">
        <v>569</v>
      </c>
      <c r="B70" s="104" t="s">
        <v>140</v>
      </c>
      <c r="C70" s="104" t="str">
        <f t="shared" si="3"/>
        <v>Kirchengemeinde Stornfels</v>
      </c>
      <c r="D70" s="82" t="str">
        <f t="shared" si="4"/>
        <v>0569</v>
      </c>
      <c r="E70" s="82" t="str">
        <f t="shared" si="5"/>
        <v>900070569</v>
      </c>
      <c r="F70" s="82">
        <v>900070598</v>
      </c>
      <c r="G70" s="105" t="s">
        <v>73</v>
      </c>
    </row>
    <row r="71" spans="1:7" s="66" customFormat="1" ht="15">
      <c r="A71" s="86">
        <v>570</v>
      </c>
      <c r="B71" s="104" t="s">
        <v>141</v>
      </c>
      <c r="C71" s="104" t="str">
        <f t="shared" si="3"/>
        <v>Kirchengemeinde Ulfa</v>
      </c>
      <c r="D71" s="82" t="str">
        <f t="shared" si="4"/>
        <v>0570</v>
      </c>
      <c r="E71" s="82" t="str">
        <f t="shared" si="5"/>
        <v>900070570</v>
      </c>
      <c r="F71" s="82">
        <v>900070598</v>
      </c>
      <c r="G71" s="105" t="s">
        <v>73</v>
      </c>
    </row>
    <row r="72" spans="1:7" s="66" customFormat="1" ht="15">
      <c r="A72" s="86">
        <v>571</v>
      </c>
      <c r="B72" s="104" t="s">
        <v>142</v>
      </c>
      <c r="C72" s="104" t="str">
        <f t="shared" si="3"/>
        <v>Kirchengemeinde Ulrichstein</v>
      </c>
      <c r="D72" s="82" t="str">
        <f t="shared" si="4"/>
        <v>0571</v>
      </c>
      <c r="E72" s="82" t="str">
        <f t="shared" si="5"/>
        <v>900070571</v>
      </c>
      <c r="F72" s="82">
        <v>900070598</v>
      </c>
      <c r="G72" s="105" t="s">
        <v>73</v>
      </c>
    </row>
    <row r="73" spans="1:7" s="66" customFormat="1" ht="15">
      <c r="A73" s="86">
        <v>572</v>
      </c>
      <c r="B73" s="104" t="s">
        <v>143</v>
      </c>
      <c r="C73" s="104" t="str">
        <f t="shared" si="3"/>
        <v>Kirchengemeinde Usenborn</v>
      </c>
      <c r="D73" s="82" t="str">
        <f t="shared" si="4"/>
        <v>0572</v>
      </c>
      <c r="E73" s="82" t="str">
        <f t="shared" si="5"/>
        <v>900070572</v>
      </c>
      <c r="F73" s="82">
        <v>900070598</v>
      </c>
      <c r="G73" s="105" t="s">
        <v>73</v>
      </c>
    </row>
    <row r="74" spans="1:7" s="66" customFormat="1" ht="15">
      <c r="A74" s="86">
        <v>573</v>
      </c>
      <c r="B74" s="104" t="s">
        <v>144</v>
      </c>
      <c r="C74" s="104" t="str">
        <f t="shared" si="3"/>
        <v>Kirchengemeinde Volkartshain</v>
      </c>
      <c r="D74" s="82" t="str">
        <f t="shared" si="4"/>
        <v>0573</v>
      </c>
      <c r="E74" s="82" t="str">
        <f t="shared" si="5"/>
        <v>900070573</v>
      </c>
      <c r="F74" s="82">
        <v>900070598</v>
      </c>
      <c r="G74" s="105" t="s">
        <v>73</v>
      </c>
    </row>
    <row r="75" spans="1:7" s="66" customFormat="1" ht="15">
      <c r="A75" s="86">
        <v>574</v>
      </c>
      <c r="B75" s="104" t="s">
        <v>145</v>
      </c>
      <c r="C75" s="104" t="str">
        <f t="shared" si="3"/>
        <v>Martin-Luther-Gemeinde Waldsiedlung</v>
      </c>
      <c r="D75" s="82" t="str">
        <f t="shared" si="4"/>
        <v>0574</v>
      </c>
      <c r="E75" s="82" t="str">
        <f t="shared" si="5"/>
        <v>900070574</v>
      </c>
      <c r="F75" s="82">
        <v>900070598</v>
      </c>
      <c r="G75" s="105" t="s">
        <v>73</v>
      </c>
    </row>
    <row r="76" spans="1:7" s="66" customFormat="1" ht="15">
      <c r="A76" s="86">
        <v>575</v>
      </c>
      <c r="B76" s="104" t="s">
        <v>146</v>
      </c>
      <c r="C76" s="104" t="str">
        <f t="shared" si="3"/>
        <v>Kirchengemeinde Wallernhausen-Fauerbach</v>
      </c>
      <c r="D76" s="82" t="str">
        <f t="shared" si="4"/>
        <v>0575</v>
      </c>
      <c r="E76" s="82" t="str">
        <f t="shared" si="5"/>
        <v>900070575</v>
      </c>
      <c r="F76" s="82">
        <v>900070598</v>
      </c>
      <c r="G76" s="105" t="s">
        <v>73</v>
      </c>
    </row>
    <row r="77" spans="1:7" s="66" customFormat="1" ht="15">
      <c r="A77" s="86">
        <v>576</v>
      </c>
      <c r="B77" s="104" t="s">
        <v>147</v>
      </c>
      <c r="C77" s="104" t="str">
        <f t="shared" si="3"/>
        <v>Kirchengemeinde Wenings</v>
      </c>
      <c r="D77" s="82" t="str">
        <f t="shared" si="4"/>
        <v>0576</v>
      </c>
      <c r="E77" s="82" t="str">
        <f t="shared" si="5"/>
        <v>900070576</v>
      </c>
      <c r="F77" s="82">
        <v>900070598</v>
      </c>
      <c r="G77" s="105" t="s">
        <v>73</v>
      </c>
    </row>
    <row r="78" spans="1:7" s="66" customFormat="1" ht="15">
      <c r="A78" s="86">
        <v>577</v>
      </c>
      <c r="B78" s="104" t="s">
        <v>148</v>
      </c>
      <c r="C78" s="104" t="str">
        <f t="shared" si="3"/>
        <v>Kirchengemeinde Wingershausen</v>
      </c>
      <c r="D78" s="82" t="str">
        <f t="shared" si="4"/>
        <v>0577</v>
      </c>
      <c r="E78" s="82" t="str">
        <f t="shared" si="5"/>
        <v>900070577</v>
      </c>
      <c r="F78" s="82">
        <v>900070598</v>
      </c>
      <c r="G78" s="105" t="s">
        <v>73</v>
      </c>
    </row>
    <row r="79" spans="1:7" s="66" customFormat="1" ht="15">
      <c r="A79" s="86">
        <v>578</v>
      </c>
      <c r="B79" s="104" t="s">
        <v>149</v>
      </c>
      <c r="C79" s="104" t="str">
        <f t="shared" si="3"/>
        <v>Kirchengemeinde Wolferborn</v>
      </c>
      <c r="D79" s="82" t="str">
        <f t="shared" si="4"/>
        <v>0578</v>
      </c>
      <c r="E79" s="82" t="str">
        <f t="shared" si="5"/>
        <v>900070578</v>
      </c>
      <c r="F79" s="82">
        <v>900070598</v>
      </c>
      <c r="G79" s="105" t="s">
        <v>73</v>
      </c>
    </row>
    <row r="80" spans="1:7" s="66" customFormat="1" ht="15">
      <c r="A80" s="86">
        <v>598</v>
      </c>
      <c r="B80" s="104" t="s">
        <v>73</v>
      </c>
      <c r="C80" s="104" t="str">
        <f t="shared" si="3"/>
        <v>Dekanat Büdinger Land</v>
      </c>
      <c r="D80" s="82" t="str">
        <f t="shared" si="4"/>
        <v>0598</v>
      </c>
      <c r="E80" s="82" t="str">
        <f t="shared" si="5"/>
        <v>900070598</v>
      </c>
      <c r="F80" s="82">
        <v>900070598</v>
      </c>
      <c r="G80" s="105" t="s">
        <v>73</v>
      </c>
    </row>
    <row r="81" spans="1:7" s="66" customFormat="1" ht="15">
      <c r="A81" s="86">
        <v>6402</v>
      </c>
      <c r="B81" s="104" t="s">
        <v>150</v>
      </c>
      <c r="C81" s="104" t="str">
        <f t="shared" si="3"/>
        <v>Burgkirchengemeinde Rosbach v.d.H.</v>
      </c>
      <c r="D81" s="82" t="str">
        <f t="shared" si="4"/>
        <v>6402</v>
      </c>
      <c r="E81" s="82" t="str">
        <f t="shared" si="5"/>
        <v>900076402</v>
      </c>
      <c r="F81" s="82" t="s">
        <v>151</v>
      </c>
      <c r="G81" s="105" t="s">
        <v>152</v>
      </c>
    </row>
    <row r="82" spans="1:7" s="66" customFormat="1" ht="15">
      <c r="A82" s="86">
        <v>6403</v>
      </c>
      <c r="B82" s="104" t="s">
        <v>153</v>
      </c>
      <c r="C82" s="104" t="str">
        <f t="shared" si="3"/>
        <v>Christuskirchengemeinde Bad Vilbel</v>
      </c>
      <c r="D82" s="82" t="str">
        <f t="shared" si="4"/>
        <v>6403</v>
      </c>
      <c r="E82" s="82" t="str">
        <f t="shared" si="5"/>
        <v>900076403</v>
      </c>
      <c r="F82" s="82" t="s">
        <v>151</v>
      </c>
      <c r="G82" s="105" t="s">
        <v>152</v>
      </c>
    </row>
    <row r="83" spans="1:7" s="66" customFormat="1" ht="15">
      <c r="A83" s="86">
        <v>6404</v>
      </c>
      <c r="B83" s="104" t="s">
        <v>154</v>
      </c>
      <c r="C83" s="104" t="str">
        <f t="shared" si="3"/>
        <v>Christuskirchengemeinde Nieder-Mörlen</v>
      </c>
      <c r="D83" s="82" t="str">
        <f t="shared" si="4"/>
        <v>6404</v>
      </c>
      <c r="E83" s="82" t="str">
        <f t="shared" si="5"/>
        <v>900076404</v>
      </c>
      <c r="F83" s="82" t="s">
        <v>151</v>
      </c>
      <c r="G83" s="105" t="s">
        <v>152</v>
      </c>
    </row>
    <row r="84" spans="1:7" s="66" customFormat="1" ht="15">
      <c r="A84" s="86">
        <v>6405</v>
      </c>
      <c r="B84" s="104" t="s">
        <v>155</v>
      </c>
      <c r="C84" s="104" t="str">
        <f t="shared" si="3"/>
        <v>Erasmus-Alberus-Gemeinde Bruchenbrücken</v>
      </c>
      <c r="D84" s="82" t="str">
        <f t="shared" si="4"/>
        <v>6405</v>
      </c>
      <c r="E84" s="82" t="str">
        <f t="shared" si="5"/>
        <v>900076405</v>
      </c>
      <c r="F84" s="82" t="s">
        <v>151</v>
      </c>
      <c r="G84" s="105" t="s">
        <v>152</v>
      </c>
    </row>
    <row r="85" spans="1:7" s="66" customFormat="1" ht="15">
      <c r="A85" s="86">
        <v>6406</v>
      </c>
      <c r="B85" s="104" t="s">
        <v>156</v>
      </c>
      <c r="C85" s="104" t="str">
        <f t="shared" si="3"/>
        <v>Heilig-Geist-Gemeinde Heilsberg</v>
      </c>
      <c r="D85" s="82" t="str">
        <f t="shared" si="4"/>
        <v>6406</v>
      </c>
      <c r="E85" s="82" t="str">
        <f t="shared" si="5"/>
        <v>900076406</v>
      </c>
      <c r="F85" s="82" t="s">
        <v>151</v>
      </c>
      <c r="G85" s="105" t="s">
        <v>152</v>
      </c>
    </row>
    <row r="86" spans="1:7" s="66" customFormat="1" ht="15">
      <c r="A86" s="86">
        <v>6407</v>
      </c>
      <c r="B86" s="104" t="s">
        <v>157</v>
      </c>
      <c r="C86" s="104" t="str">
        <f t="shared" si="3"/>
        <v>Kirchengemeinde Assenheim</v>
      </c>
      <c r="D86" s="82" t="str">
        <f t="shared" si="4"/>
        <v>6407</v>
      </c>
      <c r="E86" s="82" t="str">
        <f t="shared" si="5"/>
        <v>900076407</v>
      </c>
      <c r="F86" s="82" t="s">
        <v>151</v>
      </c>
      <c r="G86" s="105" t="s">
        <v>152</v>
      </c>
    </row>
    <row r="87" spans="1:7" s="66" customFormat="1" ht="15">
      <c r="A87" s="86">
        <v>6408</v>
      </c>
      <c r="B87" s="104" t="s">
        <v>158</v>
      </c>
      <c r="C87" s="104" t="str">
        <f t="shared" si="3"/>
        <v>Kirchengemeinde Bad Nauheim</v>
      </c>
      <c r="D87" s="82" t="str">
        <f t="shared" si="4"/>
        <v>6408</v>
      </c>
      <c r="E87" s="82" t="str">
        <f t="shared" si="5"/>
        <v>900076408</v>
      </c>
      <c r="F87" s="82" t="s">
        <v>151</v>
      </c>
      <c r="G87" s="105" t="s">
        <v>152</v>
      </c>
    </row>
    <row r="88" spans="1:7" s="66" customFormat="1" ht="15">
      <c r="A88" s="86">
        <v>6409</v>
      </c>
      <c r="B88" s="104" t="s">
        <v>159</v>
      </c>
      <c r="C88" s="104" t="str">
        <f t="shared" si="3"/>
        <v>Kirchengemeinde Bauernheim</v>
      </c>
      <c r="D88" s="82" t="str">
        <f t="shared" si="4"/>
        <v>6409</v>
      </c>
      <c r="E88" s="82" t="str">
        <f t="shared" si="5"/>
        <v>900076409</v>
      </c>
      <c r="F88" s="82" t="s">
        <v>151</v>
      </c>
      <c r="G88" s="105" t="s">
        <v>152</v>
      </c>
    </row>
    <row r="89" spans="1:7" s="66" customFormat="1" ht="15">
      <c r="A89" s="86">
        <v>6410</v>
      </c>
      <c r="B89" s="104" t="s">
        <v>160</v>
      </c>
      <c r="C89" s="104" t="str">
        <f t="shared" si="3"/>
        <v>Kirchengemeinde Beienheim-Weckesheim</v>
      </c>
      <c r="D89" s="82" t="str">
        <f t="shared" si="4"/>
        <v>6410</v>
      </c>
      <c r="E89" s="82" t="str">
        <f t="shared" si="5"/>
        <v>900076410</v>
      </c>
      <c r="F89" s="82" t="s">
        <v>151</v>
      </c>
      <c r="G89" s="105" t="s">
        <v>152</v>
      </c>
    </row>
    <row r="90" spans="1:7" s="66" customFormat="1" ht="15">
      <c r="A90" s="86">
        <v>6411</v>
      </c>
      <c r="B90" s="104" t="s">
        <v>161</v>
      </c>
      <c r="C90" s="104" t="str">
        <f t="shared" si="3"/>
        <v>Kirchengemeinde Berstadt</v>
      </c>
      <c r="D90" s="82" t="str">
        <f t="shared" si="4"/>
        <v>6411</v>
      </c>
      <c r="E90" s="82" t="str">
        <f t="shared" si="5"/>
        <v>900076411</v>
      </c>
      <c r="F90" s="82" t="s">
        <v>151</v>
      </c>
      <c r="G90" s="105" t="s">
        <v>152</v>
      </c>
    </row>
    <row r="91" spans="1:7" s="66" customFormat="1" ht="15">
      <c r="A91" s="86">
        <v>6412</v>
      </c>
      <c r="B91" s="104" t="s">
        <v>162</v>
      </c>
      <c r="C91" s="104" t="str">
        <f t="shared" si="3"/>
        <v>Kirchengemeinde Bönstadt</v>
      </c>
      <c r="D91" s="82" t="str">
        <f t="shared" si="4"/>
        <v>6412</v>
      </c>
      <c r="E91" s="82" t="str">
        <f t="shared" si="5"/>
        <v>900076412</v>
      </c>
      <c r="F91" s="82" t="s">
        <v>151</v>
      </c>
      <c r="G91" s="105" t="s">
        <v>152</v>
      </c>
    </row>
    <row r="92" spans="1:7" s="66" customFormat="1" ht="15">
      <c r="A92" s="86">
        <v>6413</v>
      </c>
      <c r="B92" s="104" t="s">
        <v>163</v>
      </c>
      <c r="C92" s="104" t="str">
        <f t="shared" si="3"/>
        <v>Andreasgemeinde Büdesheim</v>
      </c>
      <c r="D92" s="82" t="str">
        <f t="shared" si="4"/>
        <v>6413</v>
      </c>
      <c r="E92" s="82" t="str">
        <f t="shared" si="5"/>
        <v>900076413</v>
      </c>
      <c r="F92" s="82" t="s">
        <v>151</v>
      </c>
      <c r="G92" s="105" t="s">
        <v>152</v>
      </c>
    </row>
    <row r="93" spans="1:7" s="66" customFormat="1" ht="15">
      <c r="A93" s="86">
        <v>6415</v>
      </c>
      <c r="B93" s="104" t="s">
        <v>164</v>
      </c>
      <c r="C93" s="104" t="str">
        <f t="shared" si="3"/>
        <v>Kirchengemeinde Cleeberg-Espa</v>
      </c>
      <c r="D93" s="82" t="str">
        <f t="shared" si="4"/>
        <v>6415</v>
      </c>
      <c r="E93" s="82" t="str">
        <f t="shared" si="5"/>
        <v>900076415</v>
      </c>
      <c r="F93" s="82" t="s">
        <v>151</v>
      </c>
      <c r="G93" s="105" t="s">
        <v>152</v>
      </c>
    </row>
    <row r="94" spans="1:7" s="66" customFormat="1" ht="15">
      <c r="A94" s="86">
        <v>6416</v>
      </c>
      <c r="B94" s="104" t="s">
        <v>165</v>
      </c>
      <c r="C94" s="104" t="str">
        <f t="shared" si="3"/>
        <v>Kirchengemeinde Dorheim</v>
      </c>
      <c r="D94" s="82" t="str">
        <f t="shared" si="4"/>
        <v>6416</v>
      </c>
      <c r="E94" s="82" t="str">
        <f t="shared" si="5"/>
        <v>900076416</v>
      </c>
      <c r="F94" s="82" t="s">
        <v>151</v>
      </c>
      <c r="G94" s="105" t="s">
        <v>152</v>
      </c>
    </row>
    <row r="95" spans="1:7" s="66" customFormat="1" ht="15">
      <c r="A95" s="86">
        <v>6417</v>
      </c>
      <c r="B95" s="104" t="s">
        <v>166</v>
      </c>
      <c r="C95" s="104" t="str">
        <f t="shared" si="3"/>
        <v>Kirchengemeinde Dortelweil</v>
      </c>
      <c r="D95" s="82" t="str">
        <f t="shared" si="4"/>
        <v>6417</v>
      </c>
      <c r="E95" s="82" t="str">
        <f t="shared" si="5"/>
        <v>900076417</v>
      </c>
      <c r="F95" s="82" t="s">
        <v>151</v>
      </c>
      <c r="G95" s="105" t="s">
        <v>152</v>
      </c>
    </row>
    <row r="96" spans="1:7" s="66" customFormat="1" ht="15">
      <c r="A96" s="86">
        <v>6420</v>
      </c>
      <c r="B96" s="104" t="s">
        <v>167</v>
      </c>
      <c r="C96" s="104" t="str">
        <f t="shared" si="3"/>
        <v>Kirchengemeinde Florstadt</v>
      </c>
      <c r="D96" s="82" t="str">
        <f t="shared" si="4"/>
        <v>6420</v>
      </c>
      <c r="E96" s="82" t="str">
        <f t="shared" si="5"/>
        <v>900076420</v>
      </c>
      <c r="F96" s="82" t="s">
        <v>151</v>
      </c>
      <c r="G96" s="105" t="s">
        <v>152</v>
      </c>
    </row>
    <row r="97" spans="1:7" s="66" customFormat="1" ht="15">
      <c r="A97" s="86">
        <v>6421</v>
      </c>
      <c r="B97" s="104" t="s">
        <v>168</v>
      </c>
      <c r="C97" s="104" t="str">
        <f t="shared" si="3"/>
        <v>Kirchengemeinde Friedberg</v>
      </c>
      <c r="D97" s="82" t="str">
        <f t="shared" si="4"/>
        <v>6421</v>
      </c>
      <c r="E97" s="82" t="str">
        <f t="shared" si="5"/>
        <v>900076421</v>
      </c>
      <c r="F97" s="82" t="s">
        <v>151</v>
      </c>
      <c r="G97" s="105" t="s">
        <v>152</v>
      </c>
    </row>
    <row r="98" spans="1:7" s="66" customFormat="1" ht="15">
      <c r="A98" s="86">
        <v>6422</v>
      </c>
      <c r="B98" s="104" t="s">
        <v>169</v>
      </c>
      <c r="C98" s="104" t="str">
        <f t="shared" si="3"/>
        <v>Kirchengemeinde Fauerbach-Ossenheim</v>
      </c>
      <c r="D98" s="82" t="str">
        <f t="shared" si="4"/>
        <v>6422</v>
      </c>
      <c r="E98" s="82" t="str">
        <f t="shared" si="5"/>
        <v>900076422</v>
      </c>
      <c r="F98" s="82" t="s">
        <v>151</v>
      </c>
      <c r="G98" s="105" t="s">
        <v>152</v>
      </c>
    </row>
    <row r="99" spans="1:7" s="66" customFormat="1" ht="15">
      <c r="A99" s="86">
        <v>6423</v>
      </c>
      <c r="B99" s="104" t="s">
        <v>170</v>
      </c>
      <c r="C99" s="104" t="str">
        <f t="shared" si="3"/>
        <v>Kirchengemeinde Gambach und Ober-Hörgern</v>
      </c>
      <c r="D99" s="82" t="str">
        <f t="shared" si="4"/>
        <v>6423</v>
      </c>
      <c r="E99" s="82" t="str">
        <f t="shared" si="5"/>
        <v>900076423</v>
      </c>
      <c r="F99" s="82" t="s">
        <v>151</v>
      </c>
      <c r="G99" s="105" t="s">
        <v>152</v>
      </c>
    </row>
    <row r="100" spans="1:7" s="66" customFormat="1" ht="15">
      <c r="A100" s="86">
        <v>6424</v>
      </c>
      <c r="B100" s="104" t="s">
        <v>171</v>
      </c>
      <c r="C100" s="104" t="str">
        <f t="shared" si="3"/>
        <v>Kirchengemeinde Griedel-Rockenberg</v>
      </c>
      <c r="D100" s="82" t="str">
        <f t="shared" si="4"/>
        <v>6424</v>
      </c>
      <c r="E100" s="82" t="str">
        <f t="shared" si="5"/>
        <v>900076424</v>
      </c>
      <c r="F100" s="82" t="s">
        <v>151</v>
      </c>
      <c r="G100" s="105" t="s">
        <v>152</v>
      </c>
    </row>
    <row r="101" spans="1:7" s="66" customFormat="1" ht="15">
      <c r="A101" s="86">
        <v>6427</v>
      </c>
      <c r="B101" s="104" t="s">
        <v>172</v>
      </c>
      <c r="C101" s="104" t="str">
        <f t="shared" si="3"/>
        <v>Kirchengemeinde Heuchelheim</v>
      </c>
      <c r="D101" s="82" t="str">
        <f t="shared" si="4"/>
        <v>6427</v>
      </c>
      <c r="E101" s="82" t="str">
        <f t="shared" si="5"/>
        <v>900076427</v>
      </c>
      <c r="F101" s="82" t="s">
        <v>151</v>
      </c>
      <c r="G101" s="105" t="s">
        <v>152</v>
      </c>
    </row>
    <row r="102" spans="1:7" s="66" customFormat="1" ht="15">
      <c r="A102" s="86">
        <v>6429</v>
      </c>
      <c r="B102" s="104" t="s">
        <v>173</v>
      </c>
      <c r="C102" s="104" t="str">
        <f t="shared" si="3"/>
        <v>Kirchengemeinde Ilbenstadt</v>
      </c>
      <c r="D102" s="82" t="str">
        <f t="shared" si="4"/>
        <v>6429</v>
      </c>
      <c r="E102" s="82" t="str">
        <f t="shared" si="5"/>
        <v>900076429</v>
      </c>
      <c r="F102" s="82" t="s">
        <v>151</v>
      </c>
      <c r="G102" s="105" t="s">
        <v>152</v>
      </c>
    </row>
    <row r="103" spans="1:7" s="66" customFormat="1" ht="15">
      <c r="A103" s="86">
        <v>6430</v>
      </c>
      <c r="B103" s="104" t="s">
        <v>174</v>
      </c>
      <c r="C103" s="104" t="str">
        <f t="shared" si="3"/>
        <v>Kirchengemeinde Kaichen</v>
      </c>
      <c r="D103" s="82" t="str">
        <f t="shared" si="4"/>
        <v>6430</v>
      </c>
      <c r="E103" s="82" t="str">
        <f t="shared" si="5"/>
        <v>900076430</v>
      </c>
      <c r="F103" s="82" t="s">
        <v>151</v>
      </c>
      <c r="G103" s="105" t="s">
        <v>152</v>
      </c>
    </row>
    <row r="104" spans="1:7" s="66" customFormat="1" ht="15">
      <c r="A104" s="86">
        <v>6431</v>
      </c>
      <c r="B104" s="104" t="s">
        <v>175</v>
      </c>
      <c r="C104" s="104" t="str">
        <f t="shared" si="3"/>
        <v>Kirchengemeinde Kirch-Göns und Pohl-Göns</v>
      </c>
      <c r="D104" s="82" t="str">
        <f t="shared" si="4"/>
        <v>6431</v>
      </c>
      <c r="E104" s="82" t="str">
        <f t="shared" si="5"/>
        <v>900076431</v>
      </c>
      <c r="F104" s="82" t="s">
        <v>151</v>
      </c>
      <c r="G104" s="105" t="s">
        <v>152</v>
      </c>
    </row>
    <row r="105" spans="1:7" s="66" customFormat="1" ht="15">
      <c r="A105" s="86">
        <v>6432</v>
      </c>
      <c r="B105" s="104" t="s">
        <v>176</v>
      </c>
      <c r="C105" s="104" t="str">
        <f t="shared" si="3"/>
        <v>Kirchengemeinde Langenhain-Ziegenberg</v>
      </c>
      <c r="D105" s="82" t="str">
        <f t="shared" si="4"/>
        <v>6432</v>
      </c>
      <c r="E105" s="82" t="str">
        <f t="shared" si="5"/>
        <v>900076432</v>
      </c>
      <c r="F105" s="82" t="s">
        <v>151</v>
      </c>
      <c r="G105" s="105" t="s">
        <v>152</v>
      </c>
    </row>
    <row r="106" spans="1:7" s="66" customFormat="1" ht="15">
      <c r="A106" s="86">
        <v>6433</v>
      </c>
      <c r="B106" s="104" t="s">
        <v>177</v>
      </c>
      <c r="C106" s="104" t="str">
        <f t="shared" si="3"/>
        <v>Kirchengemeinde Massenheim</v>
      </c>
      <c r="D106" s="82" t="str">
        <f t="shared" si="4"/>
        <v>6433</v>
      </c>
      <c r="E106" s="82" t="str">
        <f t="shared" si="5"/>
        <v>900076433</v>
      </c>
      <c r="F106" s="82" t="s">
        <v>151</v>
      </c>
      <c r="G106" s="105" t="s">
        <v>152</v>
      </c>
    </row>
    <row r="107" spans="1:7" s="66" customFormat="1" ht="15">
      <c r="A107" s="86">
        <v>6434</v>
      </c>
      <c r="B107" s="104" t="s">
        <v>178</v>
      </c>
      <c r="C107" s="104" t="str">
        <f t="shared" si="3"/>
        <v>Kirchengemeinde Melbach</v>
      </c>
      <c r="D107" s="82" t="str">
        <f t="shared" si="4"/>
        <v>6434</v>
      </c>
      <c r="E107" s="82" t="str">
        <f t="shared" si="5"/>
        <v>900076434</v>
      </c>
      <c r="F107" s="82" t="s">
        <v>151</v>
      </c>
      <c r="G107" s="105" t="s">
        <v>152</v>
      </c>
    </row>
    <row r="108" spans="1:7" s="66" customFormat="1" ht="15">
      <c r="A108" s="86">
        <v>6435</v>
      </c>
      <c r="B108" s="104" t="s">
        <v>179</v>
      </c>
      <c r="C108" s="104" t="str">
        <f t="shared" si="3"/>
        <v>Kirchengemeinde Philippseck</v>
      </c>
      <c r="D108" s="82" t="str">
        <f t="shared" si="4"/>
        <v>6435</v>
      </c>
      <c r="E108" s="82" t="str">
        <f t="shared" si="5"/>
        <v>900076435</v>
      </c>
      <c r="F108" s="82" t="s">
        <v>151</v>
      </c>
      <c r="G108" s="105" t="s">
        <v>152</v>
      </c>
    </row>
    <row r="109" spans="1:7" s="66" customFormat="1" ht="15">
      <c r="A109" s="86">
        <v>6436</v>
      </c>
      <c r="B109" s="104" t="s">
        <v>180</v>
      </c>
      <c r="C109" s="104" t="str">
        <f t="shared" si="3"/>
        <v>Kirchengemeinde am Butzbacher Hausberg</v>
      </c>
      <c r="D109" s="82" t="str">
        <f t="shared" si="4"/>
        <v>6436</v>
      </c>
      <c r="E109" s="82" t="str">
        <f t="shared" si="5"/>
        <v>900076436</v>
      </c>
      <c r="F109" s="82" t="s">
        <v>151</v>
      </c>
      <c r="G109" s="105" t="s">
        <v>152</v>
      </c>
    </row>
    <row r="110" spans="1:7" s="66" customFormat="1" ht="15">
      <c r="A110" s="86">
        <v>6438</v>
      </c>
      <c r="B110" s="104" t="s">
        <v>181</v>
      </c>
      <c r="C110" s="104" t="str">
        <f t="shared" si="3"/>
        <v>Kirchengemeinde Ober-Mörlen</v>
      </c>
      <c r="D110" s="82" t="str">
        <f t="shared" si="4"/>
        <v>6438</v>
      </c>
      <c r="E110" s="82" t="str">
        <f t="shared" si="5"/>
        <v>900076438</v>
      </c>
      <c r="F110" s="82" t="s">
        <v>151</v>
      </c>
      <c r="G110" s="105" t="s">
        <v>152</v>
      </c>
    </row>
    <row r="111" spans="1:7" s="66" customFormat="1" ht="15">
      <c r="A111" s="86">
        <v>6445</v>
      </c>
      <c r="B111" s="104" t="s">
        <v>182</v>
      </c>
      <c r="C111" s="104" t="str">
        <f t="shared" si="3"/>
        <v>Kirchengemeinde Reichelsheim</v>
      </c>
      <c r="D111" s="82" t="str">
        <f t="shared" si="4"/>
        <v>6445</v>
      </c>
      <c r="E111" s="82" t="str">
        <f t="shared" si="5"/>
        <v>900076445</v>
      </c>
      <c r="F111" s="82" t="s">
        <v>151</v>
      </c>
      <c r="G111" s="105" t="s">
        <v>152</v>
      </c>
    </row>
    <row r="112" spans="1:7" s="66" customFormat="1" ht="15">
      <c r="A112" s="86">
        <v>6448</v>
      </c>
      <c r="B112" s="104" t="s">
        <v>183</v>
      </c>
      <c r="C112" s="104" t="str">
        <f t="shared" si="3"/>
        <v>Kirchengemeinde Rodheim v.d.H.</v>
      </c>
      <c r="D112" s="82" t="str">
        <f t="shared" si="4"/>
        <v>6448</v>
      </c>
      <c r="E112" s="82" t="str">
        <f t="shared" si="5"/>
        <v>900076448</v>
      </c>
      <c r="F112" s="82" t="s">
        <v>151</v>
      </c>
      <c r="G112" s="105" t="s">
        <v>152</v>
      </c>
    </row>
    <row r="113" spans="1:7" s="66" customFormat="1" ht="15">
      <c r="A113" s="86">
        <v>6449</v>
      </c>
      <c r="B113" s="104" t="s">
        <v>184</v>
      </c>
      <c r="C113" s="104" t="str">
        <f t="shared" si="3"/>
        <v>Kirchengemeinde Schwalheim-Rödgen</v>
      </c>
      <c r="D113" s="82" t="str">
        <f t="shared" si="4"/>
        <v>6449</v>
      </c>
      <c r="E113" s="82" t="str">
        <f t="shared" si="5"/>
        <v>900076449</v>
      </c>
      <c r="F113" s="82" t="s">
        <v>151</v>
      </c>
      <c r="G113" s="105" t="s">
        <v>152</v>
      </c>
    </row>
    <row r="114" spans="1:7" s="66" customFormat="1" ht="15">
      <c r="A114" s="86">
        <v>6450</v>
      </c>
      <c r="B114" s="104" t="s">
        <v>185</v>
      </c>
      <c r="C114" s="104" t="str">
        <f t="shared" si="3"/>
        <v>Kirchengemeinde Södel</v>
      </c>
      <c r="D114" s="82" t="str">
        <f t="shared" si="4"/>
        <v>6450</v>
      </c>
      <c r="E114" s="82" t="str">
        <f t="shared" si="5"/>
        <v>900076450</v>
      </c>
      <c r="F114" s="82" t="s">
        <v>151</v>
      </c>
      <c r="G114" s="105" t="s">
        <v>152</v>
      </c>
    </row>
    <row r="115" spans="1:7" s="66" customFormat="1" ht="15">
      <c r="A115" s="86">
        <v>6451</v>
      </c>
      <c r="B115" s="104" t="s">
        <v>186</v>
      </c>
      <c r="C115" s="104" t="str">
        <f t="shared" si="3"/>
        <v>Kirchengemeinde Staden und Stammheim</v>
      </c>
      <c r="D115" s="82" t="str">
        <f t="shared" si="4"/>
        <v>6451</v>
      </c>
      <c r="E115" s="82" t="str">
        <f t="shared" si="5"/>
        <v>900076451</v>
      </c>
      <c r="F115" s="82" t="s">
        <v>151</v>
      </c>
      <c r="G115" s="105" t="s">
        <v>152</v>
      </c>
    </row>
    <row r="116" spans="1:7" s="66" customFormat="1" ht="15">
      <c r="A116" s="86">
        <v>6453</v>
      </c>
      <c r="B116" s="104" t="s">
        <v>187</v>
      </c>
      <c r="C116" s="104" t="str">
        <f t="shared" si="3"/>
        <v>Kirchengemeinde Steinfurth-Wisselsheim</v>
      </c>
      <c r="D116" s="82" t="str">
        <f t="shared" si="4"/>
        <v>6453</v>
      </c>
      <c r="E116" s="82" t="str">
        <f t="shared" si="5"/>
        <v>900076453</v>
      </c>
      <c r="F116" s="82" t="s">
        <v>151</v>
      </c>
      <c r="G116" s="105" t="s">
        <v>152</v>
      </c>
    </row>
    <row r="117" spans="1:7" s="66" customFormat="1" ht="15">
      <c r="A117" s="86">
        <v>6456</v>
      </c>
      <c r="B117" s="104" t="s">
        <v>188</v>
      </c>
      <c r="C117" s="104" t="str">
        <f t="shared" si="3"/>
        <v>Kirchengemeinde Wöllstadt</v>
      </c>
      <c r="D117" s="82" t="str">
        <f t="shared" si="4"/>
        <v>6456</v>
      </c>
      <c r="E117" s="82" t="str">
        <f t="shared" si="5"/>
        <v>900076456</v>
      </c>
      <c r="F117" s="82" t="s">
        <v>151</v>
      </c>
      <c r="G117" s="105" t="s">
        <v>152</v>
      </c>
    </row>
    <row r="118" spans="1:7" s="66" customFormat="1" ht="15">
      <c r="A118" s="86">
        <v>6457</v>
      </c>
      <c r="B118" s="104" t="s">
        <v>189</v>
      </c>
      <c r="C118" s="104" t="str">
        <f t="shared" si="3"/>
        <v>Markuskirchengemeinde Butzbach</v>
      </c>
      <c r="D118" s="82" t="str">
        <f t="shared" si="4"/>
        <v>6457</v>
      </c>
      <c r="E118" s="82" t="str">
        <f t="shared" si="5"/>
        <v>900076457</v>
      </c>
      <c r="F118" s="82" t="s">
        <v>151</v>
      </c>
      <c r="G118" s="105" t="s">
        <v>152</v>
      </c>
    </row>
    <row r="119" spans="1:7" s="66" customFormat="1" ht="15">
      <c r="A119" s="86">
        <v>6459</v>
      </c>
      <c r="B119" s="104" t="s">
        <v>190</v>
      </c>
      <c r="C119" s="104" t="str">
        <f t="shared" si="3"/>
        <v>Stadtkirchengemeinde Rosbach</v>
      </c>
      <c r="D119" s="82" t="str">
        <f t="shared" si="4"/>
        <v>6459</v>
      </c>
      <c r="E119" s="82" t="str">
        <f t="shared" si="5"/>
        <v>900076459</v>
      </c>
      <c r="F119" s="82" t="s">
        <v>151</v>
      </c>
      <c r="G119" s="105" t="s">
        <v>152</v>
      </c>
    </row>
    <row r="120" spans="1:7" s="66" customFormat="1" ht="15">
      <c r="A120" s="86">
        <v>6460</v>
      </c>
      <c r="B120" s="104" t="s">
        <v>191</v>
      </c>
      <c r="C120" s="104" t="str">
        <f t="shared" si="3"/>
        <v>Kirchengemeinde Wölfersheim</v>
      </c>
      <c r="D120" s="82" t="str">
        <f t="shared" si="4"/>
        <v>6460</v>
      </c>
      <c r="E120" s="82" t="str">
        <f t="shared" si="5"/>
        <v>900076460</v>
      </c>
      <c r="F120" s="82" t="s">
        <v>151</v>
      </c>
      <c r="G120" s="105" t="s">
        <v>152</v>
      </c>
    </row>
    <row r="121" spans="1:7" s="66" customFormat="1" ht="15">
      <c r="A121" s="86">
        <v>6461</v>
      </c>
      <c r="B121" s="104" t="s">
        <v>192</v>
      </c>
      <c r="C121" s="104" t="str">
        <f t="shared" si="3"/>
        <v>Kirchengemeinde Münzberg und Trais</v>
      </c>
      <c r="D121" s="82" t="str">
        <f t="shared" si="4"/>
        <v>6461</v>
      </c>
      <c r="E121" s="82" t="str">
        <f t="shared" si="5"/>
        <v>900076461</v>
      </c>
      <c r="F121" s="82" t="s">
        <v>151</v>
      </c>
      <c r="G121" s="105" t="s">
        <v>152</v>
      </c>
    </row>
    <row r="122" spans="1:7" s="66" customFormat="1" ht="15">
      <c r="A122" s="86">
        <v>6463</v>
      </c>
      <c r="B122" s="104" t="s">
        <v>193</v>
      </c>
      <c r="C122" s="104" t="str">
        <f t="shared" si="3"/>
        <v>Johannitergemeinde i.d.Kom. N.-W.</v>
      </c>
      <c r="D122" s="82" t="str">
        <f t="shared" si="4"/>
        <v>6463</v>
      </c>
      <c r="E122" s="82" t="str">
        <f t="shared" si="5"/>
        <v>900076463</v>
      </c>
      <c r="F122" s="82" t="s">
        <v>151</v>
      </c>
      <c r="G122" s="105" t="s">
        <v>152</v>
      </c>
    </row>
    <row r="123" spans="1:7" s="66" customFormat="1" ht="15">
      <c r="A123" s="86">
        <v>6471</v>
      </c>
      <c r="B123" s="104" t="s">
        <v>194</v>
      </c>
      <c r="C123" s="104" t="str">
        <f>B123</f>
        <v>Kindergartenverein Bad Nauheim</v>
      </c>
      <c r="D123" s="82" t="str">
        <f t="shared" si="4"/>
        <v>6471</v>
      </c>
      <c r="E123" s="82" t="str">
        <f t="shared" si="5"/>
        <v>900076471</v>
      </c>
      <c r="F123" s="82"/>
      <c r="G123" s="105"/>
    </row>
    <row r="124" spans="1:7" s="66" customFormat="1" ht="15">
      <c r="A124" s="86">
        <v>6477</v>
      </c>
      <c r="B124" s="104" t="s">
        <v>195</v>
      </c>
      <c r="C124" s="104" t="str">
        <f>B124</f>
        <v>Kindergartenver. Nieder-Mörlen</v>
      </c>
      <c r="D124" s="82" t="str">
        <f t="shared" si="4"/>
        <v>6477</v>
      </c>
      <c r="E124" s="82" t="str">
        <f t="shared" si="5"/>
        <v>900076477</v>
      </c>
      <c r="F124" s="82"/>
      <c r="G124" s="105"/>
    </row>
    <row r="125" spans="1:7" s="66" customFormat="1" ht="15">
      <c r="A125" s="86">
        <v>6482</v>
      </c>
      <c r="B125" s="104" t="s">
        <v>196</v>
      </c>
      <c r="C125" s="104" t="str">
        <f>B125</f>
        <v>Diakonieverein Karben</v>
      </c>
      <c r="D125" s="82" t="str">
        <f t="shared" si="4"/>
        <v>6482</v>
      </c>
      <c r="E125" s="82" t="str">
        <f t="shared" si="5"/>
        <v>900076482</v>
      </c>
      <c r="F125" s="82"/>
      <c r="G125" s="105"/>
    </row>
    <row r="126" spans="1:7" s="66" customFormat="1" ht="15">
      <c r="A126" s="86">
        <v>6483</v>
      </c>
      <c r="B126" s="104" t="s">
        <v>197</v>
      </c>
      <c r="C126" s="104" t="str">
        <f>MID(B126,5,100)</f>
        <v>Gesamtkirchengemeinde Karben</v>
      </c>
      <c r="D126" s="82" t="str">
        <f t="shared" si="4"/>
        <v>6483</v>
      </c>
      <c r="E126" s="82" t="str">
        <f t="shared" si="5"/>
        <v>900076483</v>
      </c>
      <c r="F126" s="82" t="s">
        <v>151</v>
      </c>
      <c r="G126" s="105" t="s">
        <v>152</v>
      </c>
    </row>
    <row r="127" spans="1:7" s="66" customFormat="1" ht="15">
      <c r="A127" s="86">
        <v>6497</v>
      </c>
      <c r="B127" s="104" t="s">
        <v>198</v>
      </c>
      <c r="C127" s="104" t="str">
        <f aca="true" t="shared" si="6" ref="C127:C166">B127</f>
        <v>Dekanatskollektenkasse Wetterau</v>
      </c>
      <c r="D127" s="82" t="str">
        <f t="shared" si="4"/>
        <v>6497</v>
      </c>
      <c r="E127" s="82" t="str">
        <f t="shared" si="5"/>
        <v>900076497</v>
      </c>
      <c r="F127" s="82" t="s">
        <v>151</v>
      </c>
      <c r="G127" s="105" t="s">
        <v>152</v>
      </c>
    </row>
    <row r="128" spans="1:7" s="66" customFormat="1" ht="15">
      <c r="A128" s="86">
        <v>6498</v>
      </c>
      <c r="B128" s="104" t="s">
        <v>152</v>
      </c>
      <c r="C128" s="104" t="str">
        <f t="shared" si="6"/>
        <v>Ev. Dekanat Wetterau</v>
      </c>
      <c r="D128" s="82" t="str">
        <f t="shared" si="4"/>
        <v>6498</v>
      </c>
      <c r="E128" s="82" t="str">
        <f t="shared" si="5"/>
        <v>900076498</v>
      </c>
      <c r="F128" s="82" t="s">
        <v>151</v>
      </c>
      <c r="G128" s="105" t="s">
        <v>152</v>
      </c>
    </row>
    <row r="129" spans="1:7" s="66" customFormat="1" ht="15">
      <c r="A129" s="86">
        <v>9901</v>
      </c>
      <c r="B129" s="104" t="s">
        <v>199</v>
      </c>
      <c r="C129" s="104" t="str">
        <f t="shared" si="6"/>
        <v>Armen-Krankenstiftung für Petterweil</v>
      </c>
      <c r="D129" s="82" t="str">
        <f t="shared" si="4"/>
        <v>9901</v>
      </c>
      <c r="E129" s="82" t="str">
        <f t="shared" si="5"/>
        <v>900079901</v>
      </c>
      <c r="F129" s="82"/>
      <c r="G129" s="105"/>
    </row>
    <row r="130" spans="1:7" s="66" customFormat="1" ht="15">
      <c r="A130" s="86">
        <v>9902</v>
      </c>
      <c r="B130" s="104" t="s">
        <v>200</v>
      </c>
      <c r="C130" s="104" t="str">
        <f t="shared" si="6"/>
        <v>Charlotte Gromm Stiftung der Ev. Kirche Gedern</v>
      </c>
      <c r="D130" s="82" t="str">
        <f aca="true" t="shared" si="7" ref="D130:D190">IF(LEN($A130)&lt;=4,LEFT(TEXT($A130,"0000"),4),LEFT(TEXT($A130,"000000"),4))</f>
        <v>9902</v>
      </c>
      <c r="E130" s="82" t="str">
        <f aca="true" t="shared" si="8" ref="E130:E190">$M$1&amp;$D130</f>
        <v>900079902</v>
      </c>
      <c r="F130" s="82"/>
      <c r="G130" s="105"/>
    </row>
    <row r="131" spans="1:7" s="66" customFormat="1" ht="15">
      <c r="A131" s="86">
        <v>9903</v>
      </c>
      <c r="B131" s="104" t="s">
        <v>201</v>
      </c>
      <c r="C131" s="104" t="str">
        <f t="shared" si="6"/>
        <v>Freiherrlich von Günderrode´sche milde Stiftung</v>
      </c>
      <c r="D131" s="82" t="str">
        <f t="shared" si="7"/>
        <v>9903</v>
      </c>
      <c r="E131" s="82" t="str">
        <f t="shared" si="8"/>
        <v>900079903</v>
      </c>
      <c r="F131" s="82"/>
      <c r="G131" s="105"/>
    </row>
    <row r="132" spans="1:7" s="66" customFormat="1" ht="15">
      <c r="A132" s="86">
        <v>9904</v>
      </c>
      <c r="B132" s="104" t="s">
        <v>202</v>
      </c>
      <c r="C132" s="104" t="str">
        <f t="shared" si="6"/>
        <v xml:space="preserve">Stiftung - Haus der lebendigen Steine </v>
      </c>
      <c r="D132" s="82" t="str">
        <f t="shared" si="7"/>
        <v>9904</v>
      </c>
      <c r="E132" s="82" t="str">
        <f t="shared" si="8"/>
        <v>900079904</v>
      </c>
      <c r="F132" s="82"/>
      <c r="G132" s="105"/>
    </row>
    <row r="133" spans="1:7" s="66" customFormat="1" ht="15">
      <c r="A133" s="86">
        <v>9905</v>
      </c>
      <c r="B133" s="104" t="s">
        <v>203</v>
      </c>
      <c r="C133" s="104" t="str">
        <f t="shared" si="6"/>
        <v>Hedwig Brack-Stiftung</v>
      </c>
      <c r="D133" s="82" t="str">
        <f t="shared" si="7"/>
        <v>9905</v>
      </c>
      <c r="E133" s="82" t="str">
        <f t="shared" si="8"/>
        <v>900079905</v>
      </c>
      <c r="F133" s="82"/>
      <c r="G133" s="105"/>
    </row>
    <row r="134" spans="1:7" s="66" customFormat="1" ht="15">
      <c r="A134" s="86">
        <v>9906</v>
      </c>
      <c r="B134" s="104" t="s">
        <v>204</v>
      </c>
      <c r="C134" s="104" t="str">
        <f t="shared" si="6"/>
        <v>Stiftungskap. Ev. Kirche Selters/Wippenbach</v>
      </c>
      <c r="D134" s="82" t="str">
        <f t="shared" si="7"/>
        <v>9906</v>
      </c>
      <c r="E134" s="82" t="str">
        <f t="shared" si="8"/>
        <v>900079906</v>
      </c>
      <c r="F134" s="82"/>
      <c r="G134" s="105"/>
    </row>
    <row r="135" spans="1:7" s="66" customFormat="1" ht="15">
      <c r="A135" s="86">
        <v>9907</v>
      </c>
      <c r="B135" s="104" t="s">
        <v>205</v>
      </c>
      <c r="C135" s="104" t="str">
        <f t="shared" si="6"/>
        <v>Kugelhausfonds Butzbach</v>
      </c>
      <c r="D135" s="82" t="str">
        <f t="shared" si="7"/>
        <v>9907</v>
      </c>
      <c r="E135" s="82" t="str">
        <f t="shared" si="8"/>
        <v>900079907</v>
      </c>
      <c r="F135" s="82"/>
      <c r="G135" s="105"/>
    </row>
    <row r="136" spans="1:7" s="66" customFormat="1" ht="15">
      <c r="A136" s="86">
        <v>9908</v>
      </c>
      <c r="B136" s="104" t="s">
        <v>206</v>
      </c>
      <c r="C136" s="104" t="str">
        <f t="shared" si="6"/>
        <v>Stiftung lebendige Christuskirchengemeinde</v>
      </c>
      <c r="D136" s="82" t="str">
        <f t="shared" si="7"/>
        <v>9908</v>
      </c>
      <c r="E136" s="82" t="str">
        <f t="shared" si="8"/>
        <v>900079908</v>
      </c>
      <c r="F136" s="82"/>
      <c r="G136" s="105"/>
    </row>
    <row r="137" spans="1:7" s="66" customFormat="1" ht="15">
      <c r="A137" s="86">
        <v>9909</v>
      </c>
      <c r="B137" s="104" t="s">
        <v>207</v>
      </c>
      <c r="C137" s="104" t="str">
        <f t="shared" si="6"/>
        <v>Stiftung Liebfrauenkirche Schotten</v>
      </c>
      <c r="D137" s="82" t="str">
        <f t="shared" si="7"/>
        <v>9909</v>
      </c>
      <c r="E137" s="82" t="str">
        <f t="shared" si="8"/>
        <v>900079909</v>
      </c>
      <c r="F137" s="82"/>
      <c r="G137" s="105"/>
    </row>
    <row r="138" spans="1:7" s="66" customFormat="1" ht="15">
      <c r="A138" s="86">
        <v>9910</v>
      </c>
      <c r="B138" s="104" t="s">
        <v>208</v>
      </c>
      <c r="C138" s="104" t="str">
        <f t="shared" si="6"/>
        <v>Ev. Kirchenstiftung Ranstadt</v>
      </c>
      <c r="D138" s="82" t="str">
        <f t="shared" si="7"/>
        <v>9910</v>
      </c>
      <c r="E138" s="82" t="str">
        <f t="shared" si="8"/>
        <v>900079910</v>
      </c>
      <c r="F138" s="82"/>
      <c r="G138" s="105"/>
    </row>
    <row r="139" spans="1:7" s="66" customFormat="1" ht="15">
      <c r="A139" s="86">
        <v>9911</v>
      </c>
      <c r="B139" s="104" t="s">
        <v>209</v>
      </c>
      <c r="C139" s="104" t="str">
        <f t="shared" si="6"/>
        <v>St. Nikolai-Stiftung</v>
      </c>
      <c r="D139" s="82" t="str">
        <f t="shared" si="7"/>
        <v>9911</v>
      </c>
      <c r="E139" s="82" t="str">
        <f t="shared" si="8"/>
        <v>900079911</v>
      </c>
      <c r="F139" s="82"/>
      <c r="G139" s="105"/>
    </row>
    <row r="140" spans="1:7" s="66" customFormat="1" ht="15">
      <c r="A140" s="86">
        <v>9912</v>
      </c>
      <c r="B140" s="104" t="s">
        <v>210</v>
      </c>
      <c r="C140" s="104" t="str">
        <f t="shared" si="6"/>
        <v>Verb Chr.Pfadfinder Friedberg</v>
      </c>
      <c r="D140" s="82" t="str">
        <f t="shared" si="7"/>
        <v>9912</v>
      </c>
      <c r="E140" s="82" t="str">
        <f t="shared" si="8"/>
        <v>900079912</v>
      </c>
      <c r="F140" s="82"/>
      <c r="G140" s="105"/>
    </row>
    <row r="141" spans="1:7" s="66" customFormat="1" ht="15">
      <c r="A141" s="86">
        <v>9913</v>
      </c>
      <c r="B141" s="104" t="s">
        <v>211</v>
      </c>
      <c r="C141" s="104" t="str">
        <f t="shared" si="6"/>
        <v>v.Schrautenbach u.A.Nau Stift.</v>
      </c>
      <c r="D141" s="82" t="str">
        <f t="shared" si="7"/>
        <v>9913</v>
      </c>
      <c r="E141" s="82" t="str">
        <f t="shared" si="8"/>
        <v>900079913</v>
      </c>
      <c r="F141" s="82"/>
      <c r="G141" s="105"/>
    </row>
    <row r="142" spans="1:7" s="66" customFormat="1" ht="15">
      <c r="A142" s="86">
        <v>9914</v>
      </c>
      <c r="B142" s="104" t="s">
        <v>212</v>
      </c>
      <c r="C142" s="104" t="str">
        <f t="shared" si="6"/>
        <v>KiTa-Verein Bad-Nauheim</v>
      </c>
      <c r="D142" s="82" t="str">
        <f t="shared" si="7"/>
        <v>9914</v>
      </c>
      <c r="E142" s="82" t="str">
        <f t="shared" si="8"/>
        <v>900079914</v>
      </c>
      <c r="F142" s="82"/>
      <c r="G142" s="105"/>
    </row>
    <row r="143" spans="1:7" s="66" customFormat="1" ht="15">
      <c r="A143" s="86">
        <v>9915</v>
      </c>
      <c r="B143" s="104" t="s">
        <v>213</v>
      </c>
      <c r="C143" s="104" t="str">
        <f t="shared" si="6"/>
        <v>KiTa-Verein Nieder-Mörlen</v>
      </c>
      <c r="D143" s="82" t="str">
        <f t="shared" si="7"/>
        <v>9915</v>
      </c>
      <c r="E143" s="82" t="str">
        <f t="shared" si="8"/>
        <v>900079915</v>
      </c>
      <c r="F143" s="82"/>
      <c r="G143" s="105"/>
    </row>
    <row r="144" spans="1:7" s="66" customFormat="1" ht="15">
      <c r="A144" s="86">
        <v>9916</v>
      </c>
      <c r="B144" s="104" t="s">
        <v>214</v>
      </c>
      <c r="C144" s="104" t="str">
        <f t="shared" si="6"/>
        <v>ABC-Club e.V. Butzbach</v>
      </c>
      <c r="D144" s="82" t="str">
        <f t="shared" si="7"/>
        <v>9916</v>
      </c>
      <c r="E144" s="82" t="str">
        <f t="shared" si="8"/>
        <v>900079916</v>
      </c>
      <c r="F144" s="82"/>
      <c r="G144" s="105"/>
    </row>
    <row r="145" spans="1:7" s="66" customFormat="1" ht="15">
      <c r="A145" s="86">
        <v>9917</v>
      </c>
      <c r="B145" s="104" t="s">
        <v>215</v>
      </c>
      <c r="C145" s="104" t="str">
        <f t="shared" si="6"/>
        <v>ACK Hessen-Rheinhessen</v>
      </c>
      <c r="D145" s="82" t="str">
        <f t="shared" si="7"/>
        <v>9917</v>
      </c>
      <c r="E145" s="82" t="str">
        <f t="shared" si="8"/>
        <v>900079917</v>
      </c>
      <c r="F145" s="82"/>
      <c r="G145" s="105"/>
    </row>
    <row r="146" spans="1:7" s="66" customFormat="1" ht="15">
      <c r="A146" s="86">
        <v>9918</v>
      </c>
      <c r="B146" s="104" t="s">
        <v>216</v>
      </c>
      <c r="C146" s="104" t="str">
        <f t="shared" si="6"/>
        <v>Förderverein Degerfeldschule Butzbach</v>
      </c>
      <c r="D146" s="82" t="str">
        <f t="shared" si="7"/>
        <v>9918</v>
      </c>
      <c r="E146" s="82" t="str">
        <f t="shared" si="8"/>
        <v>900079918</v>
      </c>
      <c r="F146" s="82"/>
      <c r="G146" s="105"/>
    </row>
    <row r="147" spans="1:7" s="66" customFormat="1" ht="15">
      <c r="A147" s="86">
        <v>9920</v>
      </c>
      <c r="B147" s="104" t="s">
        <v>217</v>
      </c>
      <c r="C147" s="104" t="str">
        <f t="shared" si="6"/>
        <v>Baufonds II Oberhessen</v>
      </c>
      <c r="D147" s="82" t="str">
        <f t="shared" si="7"/>
        <v>9920</v>
      </c>
      <c r="E147" s="82" t="str">
        <f t="shared" si="8"/>
        <v>900079920</v>
      </c>
      <c r="F147" s="82"/>
      <c r="G147" s="105"/>
    </row>
    <row r="148" spans="1:7" s="66" customFormat="1" ht="15">
      <c r="A148" s="86">
        <v>9921</v>
      </c>
      <c r="B148" s="104" t="s">
        <v>218</v>
      </c>
      <c r="C148" s="104" t="str">
        <f t="shared" si="6"/>
        <v>Ev. Christusgemeinde Bad Vilbel Friedhof</v>
      </c>
      <c r="D148" s="82" t="str">
        <f t="shared" si="7"/>
        <v>9921</v>
      </c>
      <c r="E148" s="82" t="str">
        <f t="shared" si="8"/>
        <v>900079921</v>
      </c>
      <c r="F148" s="82" t="s">
        <v>151</v>
      </c>
      <c r="G148" s="105" t="s">
        <v>152</v>
      </c>
    </row>
    <row r="149" spans="1:7" s="66" customFormat="1" ht="15">
      <c r="A149" s="86">
        <v>9922</v>
      </c>
      <c r="B149" s="104" t="s">
        <v>219</v>
      </c>
      <c r="C149" s="104" t="str">
        <f t="shared" si="6"/>
        <v>Ev. Kirchengemeinde Hernhaag Friedhof</v>
      </c>
      <c r="D149" s="82" t="str">
        <f t="shared" si="7"/>
        <v>9922</v>
      </c>
      <c r="E149" s="82" t="str">
        <f t="shared" si="8"/>
        <v>900079922</v>
      </c>
      <c r="F149" s="82">
        <v>900070598</v>
      </c>
      <c r="G149" s="105" t="s">
        <v>73</v>
      </c>
    </row>
    <row r="150" spans="1:7" s="66" customFormat="1" ht="15">
      <c r="A150" s="86">
        <v>9951</v>
      </c>
      <c r="B150" s="104" t="s">
        <v>220</v>
      </c>
      <c r="C150" s="104" t="str">
        <f t="shared" si="6"/>
        <v>Forstwirtschaft Breungeshain</v>
      </c>
      <c r="D150" s="82" t="str">
        <f t="shared" si="7"/>
        <v>9951</v>
      </c>
      <c r="E150" s="82" t="str">
        <f t="shared" si="8"/>
        <v>900079951</v>
      </c>
      <c r="F150" s="82"/>
      <c r="G150" s="105"/>
    </row>
    <row r="151" spans="1:7" s="66" customFormat="1" ht="15">
      <c r="A151" s="86">
        <v>9952</v>
      </c>
      <c r="B151" s="104" t="s">
        <v>221</v>
      </c>
      <c r="C151" s="104" t="str">
        <f t="shared" si="6"/>
        <v>Forstwirtschaft Burkhards</v>
      </c>
      <c r="D151" s="82" t="str">
        <f t="shared" si="7"/>
        <v>9952</v>
      </c>
      <c r="E151" s="82" t="str">
        <f t="shared" si="8"/>
        <v>900079952</v>
      </c>
      <c r="F151" s="82"/>
      <c r="G151" s="105"/>
    </row>
    <row r="152" spans="1:7" s="66" customFormat="1" ht="15">
      <c r="A152" s="86">
        <v>9953</v>
      </c>
      <c r="B152" s="104" t="s">
        <v>222</v>
      </c>
      <c r="C152" s="104" t="str">
        <f t="shared" si="6"/>
        <v>Forstwirtschaft Schotten</v>
      </c>
      <c r="D152" s="82" t="str">
        <f t="shared" si="7"/>
        <v>9953</v>
      </c>
      <c r="E152" s="82" t="str">
        <f t="shared" si="8"/>
        <v>900079953</v>
      </c>
      <c r="F152" s="82"/>
      <c r="G152" s="105"/>
    </row>
    <row r="153" spans="1:7" s="66" customFormat="1" ht="15">
      <c r="A153" s="86">
        <v>9954</v>
      </c>
      <c r="B153" s="104" t="s">
        <v>223</v>
      </c>
      <c r="C153" s="104" t="str">
        <f t="shared" si="6"/>
        <v>Forstwirtsch.Schwickartshausen</v>
      </c>
      <c r="D153" s="82" t="str">
        <f t="shared" si="7"/>
        <v>9954</v>
      </c>
      <c r="E153" s="82" t="str">
        <f t="shared" si="8"/>
        <v>900079954</v>
      </c>
      <c r="F153" s="82"/>
      <c r="G153" s="105"/>
    </row>
    <row r="154" spans="1:7" s="66" customFormat="1" ht="15">
      <c r="A154" s="86">
        <v>9955</v>
      </c>
      <c r="B154" s="104" t="s">
        <v>224</v>
      </c>
      <c r="C154" s="104" t="str">
        <f t="shared" si="6"/>
        <v>Forstwirtschaft Ulfa</v>
      </c>
      <c r="D154" s="82" t="str">
        <f t="shared" si="7"/>
        <v>9955</v>
      </c>
      <c r="E154" s="82" t="str">
        <f t="shared" si="8"/>
        <v>900079955</v>
      </c>
      <c r="F154" s="82"/>
      <c r="G154" s="105"/>
    </row>
    <row r="155" spans="1:7" s="66" customFormat="1" ht="15">
      <c r="A155" s="86">
        <v>9956</v>
      </c>
      <c r="B155" s="104" t="s">
        <v>225</v>
      </c>
      <c r="C155" s="104" t="str">
        <f t="shared" si="6"/>
        <v>Forstwirtschaft Ulrichstein</v>
      </c>
      <c r="D155" s="82" t="str">
        <f t="shared" si="7"/>
        <v>9956</v>
      </c>
      <c r="E155" s="82" t="str">
        <f t="shared" si="8"/>
        <v>900079956</v>
      </c>
      <c r="F155" s="82"/>
      <c r="G155" s="105"/>
    </row>
    <row r="156" spans="1:7" s="66" customFormat="1" ht="15">
      <c r="A156" s="86">
        <v>9957</v>
      </c>
      <c r="B156" s="104" t="s">
        <v>226</v>
      </c>
      <c r="C156" s="104" t="str">
        <f t="shared" si="6"/>
        <v>Forstwirtschaft Usenborn</v>
      </c>
      <c r="D156" s="82" t="str">
        <f t="shared" si="7"/>
        <v>9957</v>
      </c>
      <c r="E156" s="82" t="str">
        <f t="shared" si="8"/>
        <v>900079957</v>
      </c>
      <c r="F156" s="82"/>
      <c r="G156" s="105"/>
    </row>
    <row r="157" spans="1:7" s="66" customFormat="1" ht="15">
      <c r="A157" s="86">
        <v>9958</v>
      </c>
      <c r="B157" s="104" t="s">
        <v>227</v>
      </c>
      <c r="C157" s="104" t="str">
        <f t="shared" si="6"/>
        <v>Forstwirtschaft Wingerhausen</v>
      </c>
      <c r="D157" s="82" t="str">
        <f t="shared" si="7"/>
        <v>9958</v>
      </c>
      <c r="E157" s="82" t="str">
        <f t="shared" si="8"/>
        <v>900079958</v>
      </c>
      <c r="F157" s="82"/>
      <c r="G157" s="105"/>
    </row>
    <row r="158" spans="1:7" s="66" customFormat="1" ht="15">
      <c r="A158" s="86">
        <v>9959</v>
      </c>
      <c r="B158" s="104" t="s">
        <v>228</v>
      </c>
      <c r="C158" s="104" t="str">
        <f t="shared" si="6"/>
        <v>Allg. Konzerte Friedberg</v>
      </c>
      <c r="D158" s="82" t="str">
        <f t="shared" si="7"/>
        <v>9959</v>
      </c>
      <c r="E158" s="82" t="str">
        <f t="shared" si="8"/>
        <v>900079959</v>
      </c>
      <c r="F158" s="82"/>
      <c r="G158" s="105"/>
    </row>
    <row r="159" spans="1:7" s="66" customFormat="1" ht="15">
      <c r="A159" s="86">
        <v>9960</v>
      </c>
      <c r="B159" s="104" t="s">
        <v>229</v>
      </c>
      <c r="C159" s="104" t="str">
        <f t="shared" si="6"/>
        <v>Konzerte Kantor Seeger Friedbe</v>
      </c>
      <c r="D159" s="82" t="str">
        <f t="shared" si="7"/>
        <v>9960</v>
      </c>
      <c r="E159" s="82" t="str">
        <f t="shared" si="8"/>
        <v>900079960</v>
      </c>
      <c r="F159" s="82"/>
      <c r="G159" s="105"/>
    </row>
    <row r="160" spans="1:7" s="66" customFormat="1" ht="15">
      <c r="A160" s="86">
        <v>9961</v>
      </c>
      <c r="B160" s="104" t="s">
        <v>230</v>
      </c>
      <c r="C160" s="104" t="str">
        <f t="shared" si="6"/>
        <v>Ski-Freizeiten Bad Vilbel</v>
      </c>
      <c r="D160" s="82" t="str">
        <f t="shared" si="7"/>
        <v>9961</v>
      </c>
      <c r="E160" s="82" t="str">
        <f t="shared" si="8"/>
        <v>900079961</v>
      </c>
      <c r="F160" s="82"/>
      <c r="G160" s="105"/>
    </row>
    <row r="161" spans="1:7" s="66" customFormat="1" ht="15">
      <c r="A161" s="86">
        <v>9962</v>
      </c>
      <c r="B161" s="104" t="s">
        <v>231</v>
      </c>
      <c r="C161" s="104" t="str">
        <f t="shared" si="6"/>
        <v>Kulturfahrten Bad Vilbel</v>
      </c>
      <c r="D161" s="82" t="str">
        <f t="shared" si="7"/>
        <v>9962</v>
      </c>
      <c r="E161" s="82" t="str">
        <f t="shared" si="8"/>
        <v>900079962</v>
      </c>
      <c r="F161" s="82"/>
      <c r="G161" s="105"/>
    </row>
    <row r="162" spans="1:7" s="66" customFormat="1" ht="15">
      <c r="A162" s="86">
        <v>9963</v>
      </c>
      <c r="B162" s="104" t="s">
        <v>232</v>
      </c>
      <c r="C162" s="104" t="str">
        <f t="shared" si="6"/>
        <v>Vater-Kind-WE Bad Vilbel</v>
      </c>
      <c r="D162" s="82" t="str">
        <f t="shared" si="7"/>
        <v>9963</v>
      </c>
      <c r="E162" s="82" t="str">
        <f t="shared" si="8"/>
        <v>900079963</v>
      </c>
      <c r="F162" s="82"/>
      <c r="G162" s="105"/>
    </row>
    <row r="163" spans="1:7" s="66" customFormat="1" ht="15">
      <c r="A163" s="86">
        <v>9964</v>
      </c>
      <c r="B163" s="104" t="s">
        <v>233</v>
      </c>
      <c r="C163" s="104" t="str">
        <f t="shared" si="6"/>
        <v>Mutter-Kind-WE Bad Vilbel</v>
      </c>
      <c r="D163" s="82" t="str">
        <f t="shared" si="7"/>
        <v>9964</v>
      </c>
      <c r="E163" s="82" t="str">
        <f t="shared" si="8"/>
        <v>900079964</v>
      </c>
      <c r="F163" s="82"/>
      <c r="G163" s="105"/>
    </row>
    <row r="164" spans="1:7" s="66" customFormat="1" ht="15">
      <c r="A164" s="86">
        <v>9965</v>
      </c>
      <c r="B164" s="104" t="s">
        <v>234</v>
      </c>
      <c r="C164" s="104" t="str">
        <f t="shared" si="6"/>
        <v>Gemeindefreiz. Bad Vilbel</v>
      </c>
      <c r="D164" s="82" t="str">
        <f t="shared" si="7"/>
        <v>9965</v>
      </c>
      <c r="E164" s="82" t="str">
        <f t="shared" si="8"/>
        <v>900079965</v>
      </c>
      <c r="F164" s="82"/>
      <c r="G164" s="105"/>
    </row>
    <row r="165" spans="1:7" s="66" customFormat="1" ht="15">
      <c r="A165" s="86">
        <v>9966</v>
      </c>
      <c r="B165" s="104" t="s">
        <v>235</v>
      </c>
      <c r="C165" s="104" t="str">
        <f t="shared" si="6"/>
        <v>Konzertveranstalt. Bad Nauheim</v>
      </c>
      <c r="D165" s="82" t="str">
        <f t="shared" si="7"/>
        <v>9966</v>
      </c>
      <c r="E165" s="82" t="str">
        <f t="shared" si="8"/>
        <v>900079966</v>
      </c>
      <c r="F165" s="82"/>
      <c r="G165" s="105"/>
    </row>
    <row r="166" spans="1:7" s="66" customFormat="1" ht="15">
      <c r="A166" s="86">
        <v>9967</v>
      </c>
      <c r="B166" s="104" t="s">
        <v>236</v>
      </c>
      <c r="C166" s="104" t="str">
        <f t="shared" si="6"/>
        <v>Forstwirtschaft Eschenrod</v>
      </c>
      <c r="D166" s="82" t="str">
        <f t="shared" si="7"/>
        <v>9967</v>
      </c>
      <c r="E166" s="82" t="str">
        <f t="shared" si="8"/>
        <v>900079967</v>
      </c>
      <c r="F166" s="82"/>
      <c r="G166" s="105"/>
    </row>
    <row r="167" spans="1:7" s="66" customFormat="1" ht="15">
      <c r="A167" s="107">
        <v>53001</v>
      </c>
      <c r="B167" s="104" t="s">
        <v>237</v>
      </c>
      <c r="C167" s="104" t="str">
        <f aca="true" t="shared" si="9" ref="C167:C174">MID(B167,5,100)</f>
        <v>KiTa Arche Noah, Gedern</v>
      </c>
      <c r="D167" s="82" t="str">
        <f t="shared" si="7"/>
        <v>0530</v>
      </c>
      <c r="E167" s="82" t="str">
        <f t="shared" si="8"/>
        <v>900070530</v>
      </c>
      <c r="F167" s="82">
        <v>900070598</v>
      </c>
      <c r="G167" s="105" t="s">
        <v>73</v>
      </c>
    </row>
    <row r="168" spans="1:7" s="66" customFormat="1" ht="15">
      <c r="A168" s="107">
        <v>55001</v>
      </c>
      <c r="B168" s="104" t="s">
        <v>238</v>
      </c>
      <c r="C168" s="104" t="str">
        <f t="shared" si="9"/>
        <v>KiTa Himmelszelt, Nidda</v>
      </c>
      <c r="D168" s="82" t="str">
        <f t="shared" si="7"/>
        <v>0550</v>
      </c>
      <c r="E168" s="82" t="str">
        <f t="shared" si="8"/>
        <v>900070550</v>
      </c>
      <c r="F168" s="82">
        <v>900070598</v>
      </c>
      <c r="G168" s="105" t="s">
        <v>73</v>
      </c>
    </row>
    <row r="169" spans="1:7" s="66" customFormat="1" ht="15">
      <c r="A169" s="107">
        <v>57801</v>
      </c>
      <c r="B169" s="104" t="s">
        <v>239</v>
      </c>
      <c r="C169" s="104" t="str">
        <f t="shared" si="9"/>
        <v>KiTa Regenbogenland, Wolferborn</v>
      </c>
      <c r="D169" s="82" t="str">
        <f t="shared" si="7"/>
        <v>0578</v>
      </c>
      <c r="E169" s="82" t="str">
        <f t="shared" si="8"/>
        <v>900070578</v>
      </c>
      <c r="F169" s="82">
        <v>900070598</v>
      </c>
      <c r="G169" s="105" t="s">
        <v>73</v>
      </c>
    </row>
    <row r="170" spans="1:7" s="66" customFormat="1" ht="15">
      <c r="A170" s="86">
        <v>640301</v>
      </c>
      <c r="B170" s="104" t="s">
        <v>240</v>
      </c>
      <c r="C170" s="104" t="str">
        <f t="shared" si="9"/>
        <v>KiTa Arche Noah, Christuskirchengem. Bad Vilbel</v>
      </c>
      <c r="D170" s="82" t="str">
        <f t="shared" si="7"/>
        <v>6403</v>
      </c>
      <c r="E170" s="82" t="str">
        <f t="shared" si="8"/>
        <v>900076403</v>
      </c>
      <c r="F170" s="82" t="s">
        <v>151</v>
      </c>
      <c r="G170" s="105" t="s">
        <v>152</v>
      </c>
    </row>
    <row r="171" spans="1:7" s="66" customFormat="1" ht="15">
      <c r="A171" s="86">
        <v>640302</v>
      </c>
      <c r="B171" s="104" t="s">
        <v>241</v>
      </c>
      <c r="C171" s="104" t="str">
        <f t="shared" si="9"/>
        <v>KiTa Bus</v>
      </c>
      <c r="D171" s="82" t="str">
        <f t="shared" si="7"/>
        <v>6403</v>
      </c>
      <c r="E171" s="82" t="str">
        <f t="shared" si="8"/>
        <v>900076403</v>
      </c>
      <c r="F171" s="82" t="s">
        <v>151</v>
      </c>
      <c r="G171" s="105" t="s">
        <v>152</v>
      </c>
    </row>
    <row r="172" spans="1:7" s="66" customFormat="1" ht="15">
      <c r="A172" s="86">
        <v>640303</v>
      </c>
      <c r="B172" s="104" t="s">
        <v>242</v>
      </c>
      <c r="C172" s="104" t="s">
        <v>242</v>
      </c>
      <c r="D172" s="82" t="str">
        <f t="shared" si="7"/>
        <v>6403</v>
      </c>
      <c r="E172" s="82" t="str">
        <f t="shared" si="8"/>
        <v>900076403</v>
      </c>
      <c r="F172" s="82" t="s">
        <v>151</v>
      </c>
      <c r="G172" s="105" t="s">
        <v>152</v>
      </c>
    </row>
    <row r="173" spans="1:7" s="66" customFormat="1" ht="15">
      <c r="A173" s="86">
        <v>640304</v>
      </c>
      <c r="B173" s="104" t="s">
        <v>243</v>
      </c>
      <c r="C173" s="104" t="str">
        <f t="shared" si="9"/>
        <v>KiTa Quellenpark</v>
      </c>
      <c r="D173" s="82" t="str">
        <f t="shared" si="7"/>
        <v>6403</v>
      </c>
      <c r="E173" s="82" t="str">
        <f t="shared" si="8"/>
        <v>900076403</v>
      </c>
      <c r="F173" s="82" t="s">
        <v>151</v>
      </c>
      <c r="G173" s="105" t="s">
        <v>152</v>
      </c>
    </row>
    <row r="174" spans="1:7" s="66" customFormat="1" ht="15">
      <c r="A174" s="86">
        <v>640801</v>
      </c>
      <c r="B174" s="104" t="s">
        <v>244</v>
      </c>
      <c r="C174" s="104" t="str">
        <f t="shared" si="9"/>
        <v>Kirchengemeinde Bad Nauheim - Kitaverein</v>
      </c>
      <c r="D174" s="82" t="str">
        <f t="shared" si="7"/>
        <v>6408</v>
      </c>
      <c r="E174" s="82" t="str">
        <f t="shared" si="8"/>
        <v>900076408</v>
      </c>
      <c r="F174" s="82" t="s">
        <v>151</v>
      </c>
      <c r="G174" s="105" t="s">
        <v>152</v>
      </c>
    </row>
    <row r="175" spans="1:7" s="66" customFormat="1" ht="15">
      <c r="A175" s="86">
        <v>645701</v>
      </c>
      <c r="B175" s="104" t="s">
        <v>245</v>
      </c>
      <c r="C175" s="104" t="str">
        <f>B175</f>
        <v xml:space="preserve">Integrative Kindertagesstätte, Markuskirchengem. Butzbach </v>
      </c>
      <c r="D175" s="82" t="str">
        <f t="shared" si="7"/>
        <v>6457</v>
      </c>
      <c r="E175" s="82" t="str">
        <f t="shared" si="8"/>
        <v>900076457</v>
      </c>
      <c r="F175" s="82" t="s">
        <v>151</v>
      </c>
      <c r="G175" s="105" t="s">
        <v>152</v>
      </c>
    </row>
    <row r="176" spans="1:7" s="66" customFormat="1" ht="15">
      <c r="A176" s="86">
        <v>649801</v>
      </c>
      <c r="B176" s="104" t="s">
        <v>246</v>
      </c>
      <c r="C176" s="104" t="str">
        <f aca="true" t="shared" si="10" ref="C176:C190">MID(B176,18,100)</f>
        <v>KiTa Heilig-Geist-Gemeinde Bad Vilbel-Heilsberg - Vogelnest</v>
      </c>
      <c r="D176" s="82" t="str">
        <f t="shared" si="7"/>
        <v>6498</v>
      </c>
      <c r="E176" s="82" t="str">
        <f t="shared" si="8"/>
        <v>900076498</v>
      </c>
      <c r="F176" s="82" t="s">
        <v>151</v>
      </c>
      <c r="G176" s="105" t="s">
        <v>152</v>
      </c>
    </row>
    <row r="177" spans="1:7" s="66" customFormat="1" ht="15">
      <c r="A177" s="86">
        <v>649802</v>
      </c>
      <c r="B177" s="104" t="s">
        <v>247</v>
      </c>
      <c r="C177" s="104" t="str">
        <f t="shared" si="10"/>
        <v>KiTa Burg-Gräfenrode - Zwergenburg</v>
      </c>
      <c r="D177" s="82" t="str">
        <f t="shared" si="7"/>
        <v>6498</v>
      </c>
      <c r="E177" s="82" t="str">
        <f t="shared" si="8"/>
        <v>900076498</v>
      </c>
      <c r="F177" s="82" t="s">
        <v>151</v>
      </c>
      <c r="G177" s="105" t="s">
        <v>152</v>
      </c>
    </row>
    <row r="178" spans="1:7" s="66" customFormat="1" ht="15">
      <c r="A178" s="86">
        <v>649803</v>
      </c>
      <c r="B178" s="104" t="s">
        <v>248</v>
      </c>
      <c r="C178" s="104" t="str">
        <f t="shared" si="10"/>
        <v>KiTa Friedberg - Kaiserstraße</v>
      </c>
      <c r="D178" s="82" t="str">
        <f t="shared" si="7"/>
        <v>6498</v>
      </c>
      <c r="E178" s="82" t="str">
        <f t="shared" si="8"/>
        <v>900076498</v>
      </c>
      <c r="F178" s="82" t="s">
        <v>151</v>
      </c>
      <c r="G178" s="105" t="s">
        <v>152</v>
      </c>
    </row>
    <row r="179" spans="1:7" s="66" customFormat="1" ht="15">
      <c r="A179" s="86">
        <v>649804</v>
      </c>
      <c r="B179" s="104" t="s">
        <v>249</v>
      </c>
      <c r="C179" s="104" t="str">
        <f t="shared" si="10"/>
        <v>KiTa Friedberg - Wintersteinstraße</v>
      </c>
      <c r="D179" s="82" t="str">
        <f t="shared" si="7"/>
        <v>6498</v>
      </c>
      <c r="E179" s="82" t="str">
        <f t="shared" si="8"/>
        <v>900076498</v>
      </c>
      <c r="F179" s="82" t="s">
        <v>151</v>
      </c>
      <c r="G179" s="105" t="s">
        <v>152</v>
      </c>
    </row>
    <row r="180" spans="1:7" s="66" customFormat="1" ht="15">
      <c r="A180" s="86">
        <v>649805</v>
      </c>
      <c r="B180" s="104" t="s">
        <v>250</v>
      </c>
      <c r="C180" s="104" t="str">
        <f t="shared" si="10"/>
        <v>KiTa Groß-Karben</v>
      </c>
      <c r="D180" s="82" t="str">
        <f t="shared" si="7"/>
        <v>6498</v>
      </c>
      <c r="E180" s="82" t="str">
        <f t="shared" si="8"/>
        <v>900076498</v>
      </c>
      <c r="F180" s="82" t="s">
        <v>151</v>
      </c>
      <c r="G180" s="105" t="s">
        <v>152</v>
      </c>
    </row>
    <row r="181" spans="1:7" s="66" customFormat="1" ht="15">
      <c r="A181" s="86">
        <v>649806</v>
      </c>
      <c r="B181" s="104" t="s">
        <v>251</v>
      </c>
      <c r="C181" s="104" t="str">
        <f t="shared" si="10"/>
        <v>KiTa Langenhain-Ziegenberg Sonnenstrahl</v>
      </c>
      <c r="D181" s="82" t="str">
        <f t="shared" si="7"/>
        <v>6498</v>
      </c>
      <c r="E181" s="82" t="str">
        <f t="shared" si="8"/>
        <v>900076498</v>
      </c>
      <c r="F181" s="82" t="s">
        <v>151</v>
      </c>
      <c r="G181" s="105" t="s">
        <v>152</v>
      </c>
    </row>
    <row r="182" spans="1:7" s="66" customFormat="1" ht="15">
      <c r="A182" s="86">
        <v>649807</v>
      </c>
      <c r="B182" s="104" t="s">
        <v>252</v>
      </c>
      <c r="C182" s="104" t="str">
        <f t="shared" si="10"/>
        <v>KiTa Massenheim</v>
      </c>
      <c r="D182" s="82" t="str">
        <f t="shared" si="7"/>
        <v>6498</v>
      </c>
      <c r="E182" s="82" t="str">
        <f t="shared" si="8"/>
        <v>900076498</v>
      </c>
      <c r="F182" s="82" t="s">
        <v>151</v>
      </c>
      <c r="G182" s="105" t="s">
        <v>152</v>
      </c>
    </row>
    <row r="183" spans="1:7" s="66" customFormat="1" ht="15">
      <c r="A183" s="86">
        <v>649808</v>
      </c>
      <c r="B183" s="104" t="s">
        <v>253</v>
      </c>
      <c r="C183" s="104" t="str">
        <f t="shared" si="10"/>
        <v>KiTa Okarben</v>
      </c>
      <c r="D183" s="82" t="str">
        <f t="shared" si="7"/>
        <v>6498</v>
      </c>
      <c r="E183" s="82" t="str">
        <f t="shared" si="8"/>
        <v>900076498</v>
      </c>
      <c r="F183" s="82" t="s">
        <v>151</v>
      </c>
      <c r="G183" s="105" t="s">
        <v>152</v>
      </c>
    </row>
    <row r="184" spans="1:7" s="66" customFormat="1" ht="15">
      <c r="A184" s="86">
        <v>649809</v>
      </c>
      <c r="B184" s="104" t="s">
        <v>254</v>
      </c>
      <c r="C184" s="104" t="str">
        <f t="shared" si="10"/>
        <v>KiTa Pohl-Göns - Sonnenschein</v>
      </c>
      <c r="D184" s="82" t="str">
        <f t="shared" si="7"/>
        <v>6498</v>
      </c>
      <c r="E184" s="82" t="str">
        <f t="shared" si="8"/>
        <v>900076498</v>
      </c>
      <c r="F184" s="82" t="s">
        <v>151</v>
      </c>
      <c r="G184" s="105" t="s">
        <v>152</v>
      </c>
    </row>
    <row r="185" spans="1:7" s="66" customFormat="1" ht="15">
      <c r="A185" s="86">
        <v>649810</v>
      </c>
      <c r="B185" s="104" t="s">
        <v>255</v>
      </c>
      <c r="C185" s="104" t="str">
        <f t="shared" si="10"/>
        <v>KiTa Schatzkiste Assenheim</v>
      </c>
      <c r="D185" s="82" t="str">
        <f t="shared" si="7"/>
        <v>6498</v>
      </c>
      <c r="E185" s="82" t="str">
        <f t="shared" si="8"/>
        <v>900076498</v>
      </c>
      <c r="F185" s="82" t="s">
        <v>151</v>
      </c>
      <c r="G185" s="105" t="s">
        <v>152</v>
      </c>
    </row>
    <row r="186" spans="1:7" s="66" customFormat="1" ht="15">
      <c r="A186" s="86">
        <v>649811</v>
      </c>
      <c r="B186" s="104" t="s">
        <v>256</v>
      </c>
      <c r="C186" s="104" t="str">
        <f t="shared" si="10"/>
        <v>KiTa An der Wilhelmskirche</v>
      </c>
      <c r="D186" s="82" t="str">
        <f t="shared" si="7"/>
        <v>6498</v>
      </c>
      <c r="E186" s="82" t="str">
        <f t="shared" si="8"/>
        <v>900076498</v>
      </c>
      <c r="F186" s="82" t="s">
        <v>151</v>
      </c>
      <c r="G186" s="105" t="s">
        <v>152</v>
      </c>
    </row>
    <row r="187" spans="1:7" s="66" customFormat="1" ht="15">
      <c r="A187" s="86">
        <v>649812</v>
      </c>
      <c r="B187" s="104" t="s">
        <v>257</v>
      </c>
      <c r="C187" s="104" t="str">
        <f t="shared" si="10"/>
        <v>KiTa Lee Boulevard</v>
      </c>
      <c r="D187" s="82" t="str">
        <f t="shared" si="7"/>
        <v>6498</v>
      </c>
      <c r="E187" s="82" t="str">
        <f t="shared" si="8"/>
        <v>900076498</v>
      </c>
      <c r="F187" s="82" t="s">
        <v>151</v>
      </c>
      <c r="G187" s="105" t="s">
        <v>152</v>
      </c>
    </row>
    <row r="188" spans="1:7" s="66" customFormat="1" ht="15">
      <c r="A188" s="86">
        <v>649813</v>
      </c>
      <c r="B188" s="104" t="s">
        <v>258</v>
      </c>
      <c r="C188" s="104" t="str">
        <f t="shared" si="10"/>
        <v>KiTa An der Christuskirche</v>
      </c>
      <c r="D188" s="82" t="str">
        <f t="shared" si="7"/>
        <v>6498</v>
      </c>
      <c r="E188" s="82" t="str">
        <f t="shared" si="8"/>
        <v>900076498</v>
      </c>
      <c r="F188" s="82" t="s">
        <v>151</v>
      </c>
      <c r="G188" s="105" t="s">
        <v>152</v>
      </c>
    </row>
    <row r="189" spans="1:7" s="66" customFormat="1" ht="15">
      <c r="A189" s="86">
        <v>649814</v>
      </c>
      <c r="B189" s="104" t="s">
        <v>259</v>
      </c>
      <c r="C189" s="104" t="str">
        <f t="shared" si="10"/>
        <v>KiTa Nieder-Weisel</v>
      </c>
      <c r="D189" s="82" t="str">
        <f t="shared" si="7"/>
        <v>6498</v>
      </c>
      <c r="E189" s="82" t="str">
        <f t="shared" si="8"/>
        <v>900076498</v>
      </c>
      <c r="F189" s="82" t="s">
        <v>151</v>
      </c>
      <c r="G189" s="105" t="s">
        <v>152</v>
      </c>
    </row>
    <row r="190" spans="1:7" s="66" customFormat="1" ht="15">
      <c r="A190" s="86">
        <v>649815</v>
      </c>
      <c r="B190" s="104" t="s">
        <v>260</v>
      </c>
      <c r="C190" s="104" t="str">
        <f t="shared" si="10"/>
        <v>KiTa Ostheim</v>
      </c>
      <c r="D190" s="82" t="str">
        <f t="shared" si="7"/>
        <v>6498</v>
      </c>
      <c r="E190" s="82" t="str">
        <f t="shared" si="8"/>
        <v>900076498</v>
      </c>
      <c r="F190" s="82">
        <v>900076498</v>
      </c>
      <c r="G190" s="105" t="s">
        <v>152</v>
      </c>
    </row>
    <row r="191" spans="1:7" s="66" customFormat="1" ht="15">
      <c r="A191" s="87"/>
      <c r="B191" s="84"/>
      <c r="D191" s="82"/>
      <c r="E191" s="82"/>
      <c r="F191" s="71"/>
      <c r="G191" s="84"/>
    </row>
    <row r="192" spans="1:7" s="66" customFormat="1" ht="15">
      <c r="A192" s="87"/>
      <c r="B192" s="84"/>
      <c r="D192" s="82"/>
      <c r="E192" s="82"/>
      <c r="F192" s="71"/>
      <c r="G192" s="84"/>
    </row>
    <row r="193" spans="1:7" s="66" customFormat="1" ht="15">
      <c r="A193" s="87"/>
      <c r="B193" s="84"/>
      <c r="D193" s="82"/>
      <c r="E193" s="82"/>
      <c r="F193" s="71"/>
      <c r="G193" s="84"/>
    </row>
    <row r="194" spans="1:7" s="66" customFormat="1" ht="15">
      <c r="A194" s="87"/>
      <c r="B194" s="84"/>
      <c r="D194" s="82"/>
      <c r="E194" s="82"/>
      <c r="F194" s="71"/>
      <c r="G194" s="84"/>
    </row>
    <row r="195" spans="1:7" s="66" customFormat="1" ht="15">
      <c r="A195" s="87"/>
      <c r="B195" s="84"/>
      <c r="D195" s="82"/>
      <c r="E195" s="82"/>
      <c r="F195" s="71"/>
      <c r="G195" s="84"/>
    </row>
    <row r="196" spans="1:7" s="66" customFormat="1" ht="15">
      <c r="A196" s="87"/>
      <c r="B196" s="84"/>
      <c r="D196" s="82"/>
      <c r="E196" s="82"/>
      <c r="F196" s="71"/>
      <c r="G196" s="84"/>
    </row>
    <row r="197" spans="1:7" s="66" customFormat="1" ht="15">
      <c r="A197" s="87"/>
      <c r="B197" s="84"/>
      <c r="D197" s="82"/>
      <c r="E197" s="82"/>
      <c r="F197" s="71"/>
      <c r="G197" s="84"/>
    </row>
    <row r="198" spans="1:7" s="66" customFormat="1" ht="15">
      <c r="A198" s="87"/>
      <c r="B198" s="84"/>
      <c r="D198" s="82"/>
      <c r="E198" s="82"/>
      <c r="F198" s="71"/>
      <c r="G198" s="84"/>
    </row>
    <row r="199" spans="1:7" s="66" customFormat="1" ht="15">
      <c r="A199" s="87"/>
      <c r="B199" s="84"/>
      <c r="D199" s="82"/>
      <c r="E199" s="82"/>
      <c r="F199" s="71"/>
      <c r="G199" s="84"/>
    </row>
    <row r="200" spans="1:7" s="66" customFormat="1" ht="15">
      <c r="A200" s="87"/>
      <c r="B200" s="84"/>
      <c r="D200" s="82"/>
      <c r="E200" s="82"/>
      <c r="F200" s="71"/>
      <c r="G200" s="84"/>
    </row>
    <row r="201" spans="1:7" s="66" customFormat="1" ht="15">
      <c r="A201" s="87"/>
      <c r="B201" s="84"/>
      <c r="D201" s="82"/>
      <c r="E201" s="82"/>
      <c r="F201" s="71"/>
      <c r="G201" s="84"/>
    </row>
    <row r="202" spans="1:7" s="66" customFormat="1" ht="15">
      <c r="A202" s="87"/>
      <c r="B202" s="84"/>
      <c r="D202" s="82"/>
      <c r="E202" s="82"/>
      <c r="F202" s="71"/>
      <c r="G202" s="84"/>
    </row>
    <row r="203" spans="1:7" s="66" customFormat="1" ht="15">
      <c r="A203" s="87"/>
      <c r="B203" s="84"/>
      <c r="D203" s="82"/>
      <c r="E203" s="82"/>
      <c r="F203" s="71"/>
      <c r="G203" s="84"/>
    </row>
    <row r="204" spans="1:7" s="66" customFormat="1" ht="15">
      <c r="A204" s="87"/>
      <c r="B204" s="84"/>
      <c r="D204" s="82"/>
      <c r="E204" s="82"/>
      <c r="F204" s="71"/>
      <c r="G204" s="84"/>
    </row>
    <row r="205" spans="1:7" s="66" customFormat="1" ht="15">
      <c r="A205" s="87"/>
      <c r="B205" s="84"/>
      <c r="D205" s="82"/>
      <c r="E205" s="82"/>
      <c r="F205" s="71"/>
      <c r="G205" s="84"/>
    </row>
    <row r="206" spans="1:7" s="66" customFormat="1" ht="15">
      <c r="A206" s="87"/>
      <c r="B206" s="84"/>
      <c r="D206" s="82"/>
      <c r="E206" s="82"/>
      <c r="F206" s="71"/>
      <c r="G206" s="84"/>
    </row>
    <row r="207" spans="1:7" s="66" customFormat="1" ht="15">
      <c r="A207" s="87"/>
      <c r="B207" s="84"/>
      <c r="D207" s="82"/>
      <c r="E207" s="82"/>
      <c r="F207" s="71"/>
      <c r="G207" s="84"/>
    </row>
    <row r="208" spans="1:7" s="66" customFormat="1" ht="15">
      <c r="A208" s="87"/>
      <c r="B208" s="84"/>
      <c r="D208" s="82"/>
      <c r="E208" s="82"/>
      <c r="F208" s="71"/>
      <c r="G208" s="84"/>
    </row>
    <row r="209" spans="1:7" s="66" customFormat="1" ht="15">
      <c r="A209" s="87"/>
      <c r="B209" s="84"/>
      <c r="D209" s="82"/>
      <c r="E209" s="82"/>
      <c r="F209" s="71"/>
      <c r="G209" s="84"/>
    </row>
    <row r="210" spans="1:7" s="66" customFormat="1" ht="15">
      <c r="A210" s="87"/>
      <c r="B210" s="85"/>
      <c r="D210" s="82"/>
      <c r="E210" s="82"/>
      <c r="F210" s="71"/>
      <c r="G210" s="85"/>
    </row>
    <row r="211" spans="1:7" s="66" customFormat="1" ht="15">
      <c r="A211" s="87"/>
      <c r="B211" s="85"/>
      <c r="D211" s="82"/>
      <c r="E211" s="82"/>
      <c r="F211" s="71"/>
      <c r="G211" s="85"/>
    </row>
    <row r="212" spans="1:7" s="66" customFormat="1" ht="15">
      <c r="A212" s="87"/>
      <c r="B212" s="85"/>
      <c r="D212" s="82"/>
      <c r="E212" s="82"/>
      <c r="F212" s="71"/>
      <c r="G212" s="85"/>
    </row>
    <row r="213" spans="1:7" s="66" customFormat="1" ht="15">
      <c r="A213" s="87"/>
      <c r="B213" s="85"/>
      <c r="D213" s="82"/>
      <c r="E213" s="82"/>
      <c r="F213" s="71"/>
      <c r="G213" s="85"/>
    </row>
    <row r="214" spans="1:7" s="66" customFormat="1" ht="15">
      <c r="A214" s="87"/>
      <c r="B214" s="85"/>
      <c r="D214" s="82"/>
      <c r="E214" s="82"/>
      <c r="F214" s="71"/>
      <c r="G214" s="85"/>
    </row>
    <row r="215" spans="1:7" s="66" customFormat="1" ht="15">
      <c r="A215" s="87"/>
      <c r="B215" s="85"/>
      <c r="D215" s="82"/>
      <c r="E215" s="82"/>
      <c r="F215" s="71"/>
      <c r="G215" s="85"/>
    </row>
    <row r="216" spans="1:7" s="66" customFormat="1" ht="15">
      <c r="A216" s="87"/>
      <c r="B216" s="85"/>
      <c r="D216" s="82"/>
      <c r="E216" s="82"/>
      <c r="F216" s="71"/>
      <c r="G216" s="85"/>
    </row>
    <row r="217" spans="1:7" s="66" customFormat="1" ht="15">
      <c r="A217" s="87"/>
      <c r="B217" s="85"/>
      <c r="D217" s="82"/>
      <c r="E217" s="82"/>
      <c r="F217" s="71"/>
      <c r="G217" s="85"/>
    </row>
    <row r="218" spans="1:7" s="66" customFormat="1" ht="15">
      <c r="A218" s="87"/>
      <c r="B218" s="85"/>
      <c r="D218" s="82"/>
      <c r="E218" s="82"/>
      <c r="F218" s="71"/>
      <c r="G218" s="85"/>
    </row>
    <row r="219" spans="1:7" s="66" customFormat="1" ht="15">
      <c r="A219" s="87"/>
      <c r="B219" s="85"/>
      <c r="D219" s="82"/>
      <c r="E219" s="82"/>
      <c r="F219" s="71"/>
      <c r="G219" s="85"/>
    </row>
    <row r="220" spans="1:7" s="66" customFormat="1" ht="15">
      <c r="A220" s="87"/>
      <c r="B220" s="85"/>
      <c r="D220" s="82"/>
      <c r="E220" s="82"/>
      <c r="F220" s="71"/>
      <c r="G220" s="85"/>
    </row>
    <row r="221" spans="1:7" s="66" customFormat="1" ht="15">
      <c r="A221" s="87"/>
      <c r="B221" s="85"/>
      <c r="D221" s="82"/>
      <c r="E221" s="82"/>
      <c r="F221" s="71"/>
      <c r="G221" s="85"/>
    </row>
    <row r="222" spans="1:7" s="66" customFormat="1" ht="15">
      <c r="A222" s="87"/>
      <c r="B222" s="85"/>
      <c r="D222" s="82"/>
      <c r="E222" s="82"/>
      <c r="F222" s="71"/>
      <c r="G222" s="85"/>
    </row>
    <row r="223" spans="1:7" s="66" customFormat="1" ht="15">
      <c r="A223" s="87"/>
      <c r="B223" s="85"/>
      <c r="D223" s="82"/>
      <c r="E223" s="82"/>
      <c r="F223" s="71"/>
      <c r="G223" s="85"/>
    </row>
    <row r="224" spans="1:7" s="66" customFormat="1" ht="15">
      <c r="A224" s="87"/>
      <c r="B224" s="85"/>
      <c r="D224" s="82"/>
      <c r="E224" s="82"/>
      <c r="F224" s="71"/>
      <c r="G224" s="85"/>
    </row>
    <row r="225" spans="1:7" s="66" customFormat="1" ht="15">
      <c r="A225" s="87"/>
      <c r="B225" s="85"/>
      <c r="D225" s="82"/>
      <c r="E225" s="82"/>
      <c r="F225" s="71"/>
      <c r="G225" s="85"/>
    </row>
    <row r="226" spans="1:7" s="66" customFormat="1" ht="15">
      <c r="A226" s="87"/>
      <c r="B226" s="85"/>
      <c r="D226" s="82"/>
      <c r="E226" s="82"/>
      <c r="F226" s="71"/>
      <c r="G226" s="85"/>
    </row>
    <row r="227" spans="1:7" s="66" customFormat="1" ht="15">
      <c r="A227" s="87"/>
      <c r="B227" s="85"/>
      <c r="D227" s="82"/>
      <c r="E227" s="82"/>
      <c r="F227" s="71"/>
      <c r="G227" s="85"/>
    </row>
    <row r="228" spans="1:7" s="66" customFormat="1" ht="15">
      <c r="A228" s="87"/>
      <c r="B228" s="85"/>
      <c r="D228" s="82"/>
      <c r="E228" s="82"/>
      <c r="F228" s="71"/>
      <c r="G228" s="85"/>
    </row>
    <row r="229" spans="1:7" s="66" customFormat="1" ht="15">
      <c r="A229" s="87"/>
      <c r="B229" s="85"/>
      <c r="D229" s="82"/>
      <c r="E229" s="82"/>
      <c r="F229" s="71"/>
      <c r="G229" s="85"/>
    </row>
    <row r="230" spans="1:7" s="66" customFormat="1" ht="15">
      <c r="A230" s="87"/>
      <c r="B230" s="85"/>
      <c r="D230" s="82"/>
      <c r="E230" s="82"/>
      <c r="F230" s="71"/>
      <c r="G230" s="85"/>
    </row>
    <row r="231" spans="1:7" s="66" customFormat="1" ht="15">
      <c r="A231" s="87"/>
      <c r="B231" s="85"/>
      <c r="D231" s="82"/>
      <c r="E231" s="82"/>
      <c r="F231" s="71"/>
      <c r="G231" s="85"/>
    </row>
    <row r="232" spans="1:7" s="66" customFormat="1" ht="15">
      <c r="A232" s="87"/>
      <c r="B232" s="85"/>
      <c r="D232" s="82"/>
      <c r="E232" s="82"/>
      <c r="F232" s="71"/>
      <c r="G232" s="85"/>
    </row>
    <row r="233" spans="1:7" s="66" customFormat="1" ht="15">
      <c r="A233" s="87"/>
      <c r="B233" s="85"/>
      <c r="D233" s="82"/>
      <c r="E233" s="82"/>
      <c r="F233" s="71"/>
      <c r="G233" s="85"/>
    </row>
    <row r="234" spans="1:7" s="66" customFormat="1" ht="15">
      <c r="A234" s="87"/>
      <c r="B234" s="85"/>
      <c r="D234" s="82"/>
      <c r="E234" s="82"/>
      <c r="F234" s="71"/>
      <c r="G234" s="85"/>
    </row>
    <row r="235" spans="1:7" s="66" customFormat="1" ht="15">
      <c r="A235" s="87"/>
      <c r="B235" s="85"/>
      <c r="D235" s="82"/>
      <c r="E235" s="82"/>
      <c r="F235" s="71"/>
      <c r="G235" s="85"/>
    </row>
    <row r="236" spans="1:7" s="66" customFormat="1" ht="15">
      <c r="A236" s="87"/>
      <c r="B236" s="85"/>
      <c r="D236" s="82"/>
      <c r="E236" s="82"/>
      <c r="F236" s="71"/>
      <c r="G236" s="85"/>
    </row>
    <row r="237" spans="1:7" s="66" customFormat="1" ht="15">
      <c r="A237" s="87"/>
      <c r="B237" s="85"/>
      <c r="D237" s="82"/>
      <c r="E237" s="82"/>
      <c r="F237" s="71"/>
      <c r="G237" s="85"/>
    </row>
    <row r="238" spans="1:7" s="66" customFormat="1" ht="15">
      <c r="A238" s="87"/>
      <c r="B238" s="83"/>
      <c r="D238" s="82"/>
      <c r="E238" s="82"/>
      <c r="F238" s="71"/>
      <c r="G238" s="85"/>
    </row>
    <row r="239" spans="1:7" s="66" customFormat="1" ht="15">
      <c r="A239" s="87"/>
      <c r="B239" s="83"/>
      <c r="D239" s="82"/>
      <c r="E239" s="82"/>
      <c r="F239" s="71"/>
      <c r="G239" s="85"/>
    </row>
    <row r="240" spans="1:7" s="66" customFormat="1" ht="15">
      <c r="A240" s="87"/>
      <c r="B240" s="83"/>
      <c r="D240" s="82"/>
      <c r="E240" s="82"/>
      <c r="F240" s="71"/>
      <c r="G240" s="85"/>
    </row>
    <row r="241" spans="1:7" s="66" customFormat="1" ht="15">
      <c r="A241" s="87"/>
      <c r="B241" s="83"/>
      <c r="D241" s="82"/>
      <c r="E241" s="82"/>
      <c r="F241" s="71"/>
      <c r="G241" s="85"/>
    </row>
    <row r="242" spans="1:7" s="66" customFormat="1" ht="15">
      <c r="A242" s="87"/>
      <c r="B242" s="83"/>
      <c r="D242" s="82"/>
      <c r="E242" s="82"/>
      <c r="F242" s="71"/>
      <c r="G242" s="85"/>
    </row>
    <row r="243" spans="1:7" s="66" customFormat="1" ht="15">
      <c r="A243" s="87"/>
      <c r="B243" s="83"/>
      <c r="D243" s="82"/>
      <c r="E243" s="82"/>
      <c r="F243" s="71"/>
      <c r="G243" s="85"/>
    </row>
    <row r="244" spans="1:7" s="66" customFormat="1" ht="15">
      <c r="A244" s="87"/>
      <c r="B244" s="83"/>
      <c r="D244" s="82"/>
      <c r="E244" s="82"/>
      <c r="F244" s="71"/>
      <c r="G244" s="85"/>
    </row>
    <row r="245" spans="1:7" s="66" customFormat="1" ht="15">
      <c r="A245" s="87"/>
      <c r="B245" s="83"/>
      <c r="D245" s="82"/>
      <c r="E245" s="82"/>
      <c r="F245" s="71"/>
      <c r="G245" s="85"/>
    </row>
    <row r="246" spans="1:7" s="66" customFormat="1" ht="15">
      <c r="A246" s="87"/>
      <c r="B246" s="83"/>
      <c r="D246" s="82"/>
      <c r="E246" s="82"/>
      <c r="F246" s="71"/>
      <c r="G246" s="85"/>
    </row>
    <row r="247" spans="1:7" ht="15">
      <c r="A247" s="87"/>
      <c r="B247" s="83"/>
      <c r="D247" s="82"/>
      <c r="E247" s="82"/>
      <c r="G247" s="85"/>
    </row>
    <row r="248" spans="1:7" ht="15">
      <c r="A248" s="87"/>
      <c r="B248" s="83"/>
      <c r="D248" s="82"/>
      <c r="E248" s="82"/>
      <c r="G248" s="85"/>
    </row>
    <row r="249" spans="1:7" ht="15">
      <c r="A249" s="87"/>
      <c r="B249" s="83"/>
      <c r="D249" s="82"/>
      <c r="E249" s="82"/>
      <c r="G249" s="85"/>
    </row>
    <row r="250" spans="1:7" ht="15">
      <c r="A250" s="87"/>
      <c r="B250" s="83"/>
      <c r="D250" s="82"/>
      <c r="E250" s="82"/>
      <c r="G250" s="85"/>
    </row>
    <row r="251" spans="1:7" ht="15">
      <c r="A251" s="87"/>
      <c r="B251" s="83"/>
      <c r="D251" s="82"/>
      <c r="E251" s="82"/>
      <c r="G251" s="85"/>
    </row>
    <row r="252" spans="1:7" ht="15">
      <c r="A252" s="87"/>
      <c r="B252" s="83"/>
      <c r="D252" s="82"/>
      <c r="E252" s="82"/>
      <c r="G252" s="85"/>
    </row>
    <row r="253" spans="1:7" ht="15">
      <c r="A253" s="87"/>
      <c r="B253" s="83"/>
      <c r="D253" s="82"/>
      <c r="E253" s="82"/>
      <c r="G253" s="85"/>
    </row>
    <row r="254" spans="1:7" ht="15">
      <c r="A254" s="87"/>
      <c r="B254" s="83"/>
      <c r="D254" s="82"/>
      <c r="E254" s="82"/>
      <c r="G254" s="85"/>
    </row>
    <row r="255" spans="1:7" ht="15">
      <c r="A255" s="87"/>
      <c r="B255" s="83"/>
      <c r="D255" s="82"/>
      <c r="E255" s="82"/>
      <c r="G255" s="85"/>
    </row>
    <row r="256" spans="1:7" ht="15">
      <c r="A256" s="87"/>
      <c r="B256" s="83"/>
      <c r="D256" s="82"/>
      <c r="E256" s="82"/>
      <c r="G256" s="85"/>
    </row>
    <row r="257" spans="1:7" ht="15">
      <c r="A257" s="87"/>
      <c r="B257" s="83"/>
      <c r="D257" s="82"/>
      <c r="E257" s="82"/>
      <c r="G257" s="85"/>
    </row>
    <row r="258" spans="1:7" ht="15">
      <c r="A258" s="87"/>
      <c r="B258" s="83"/>
      <c r="D258" s="82"/>
      <c r="E258" s="82"/>
      <c r="G258" s="85"/>
    </row>
    <row r="259" spans="1:7" ht="15">
      <c r="A259" s="87"/>
      <c r="B259" s="83"/>
      <c r="D259" s="82"/>
      <c r="E259" s="82"/>
      <c r="G259" s="85"/>
    </row>
    <row r="260" spans="1:7" ht="15">
      <c r="A260" s="87"/>
      <c r="B260" s="83"/>
      <c r="D260" s="82"/>
      <c r="E260" s="82"/>
      <c r="G260" s="85"/>
    </row>
  </sheetData>
  <sheetProtection password="C597" sheet="1" objects="1" scenarios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 topLeftCell="A1">
      <selection activeCell="J2" sqref="J2:J3"/>
    </sheetView>
  </sheetViews>
  <sheetFormatPr defaultColWidth="11.421875" defaultRowHeight="15"/>
  <cols>
    <col min="1" max="1" width="4.00390625" style="10" customWidth="1"/>
    <col min="2" max="7" width="11.421875" style="11" customWidth="1"/>
    <col min="8" max="8" width="13.00390625" style="11" customWidth="1"/>
    <col min="9" max="9" width="1.7109375" style="11" customWidth="1"/>
    <col min="10" max="10" width="13.00390625" style="11" customWidth="1"/>
    <col min="11" max="16384" width="11.421875" style="11" customWidth="1"/>
  </cols>
  <sheetData>
    <row r="1" spans="3:8" ht="24.75" customHeight="1">
      <c r="C1" s="95" t="s">
        <v>46</v>
      </c>
      <c r="D1" s="95"/>
      <c r="E1" s="95"/>
      <c r="F1" s="53"/>
      <c r="G1" s="100" t="s">
        <v>38</v>
      </c>
      <c r="H1" s="101"/>
    </row>
    <row r="2" spans="3:11" ht="11.25" customHeight="1">
      <c r="C2" s="95"/>
      <c r="D2" s="95"/>
      <c r="E2" s="95"/>
      <c r="F2" s="53"/>
      <c r="G2" s="94" t="str">
        <f>IF($J$2="","",VLOOKUP($J$2,RT!$A:$G,5,FALSE))</f>
        <v/>
      </c>
      <c r="H2" s="94"/>
      <c r="I2" s="12"/>
      <c r="J2" s="93"/>
      <c r="K2" s="12"/>
    </row>
    <row r="3" spans="3:11" ht="11.25" customHeight="1">
      <c r="C3" s="95"/>
      <c r="D3" s="95"/>
      <c r="E3" s="95"/>
      <c r="F3" s="53"/>
      <c r="G3" s="94"/>
      <c r="H3" s="94"/>
      <c r="I3" s="13"/>
      <c r="J3" s="93"/>
      <c r="K3" s="13"/>
    </row>
    <row r="4" spans="3:11" ht="18.75" customHeight="1">
      <c r="C4" s="103" t="str">
        <f>IF($J$2="","",VLOOKUP($J$2,RT!$A:$E,2,FALSE))</f>
        <v/>
      </c>
      <c r="D4" s="103"/>
      <c r="E4" s="103"/>
      <c r="F4" s="103"/>
      <c r="G4" s="103"/>
      <c r="H4" s="103"/>
      <c r="I4" s="13"/>
      <c r="J4" s="13"/>
      <c r="K4" s="13"/>
    </row>
    <row r="5" spans="3:11" ht="12.75" customHeight="1">
      <c r="C5" s="13"/>
      <c r="D5" s="13"/>
      <c r="E5" s="13"/>
      <c r="G5" s="14"/>
      <c r="H5" s="14"/>
      <c r="I5" s="13"/>
      <c r="J5" s="13"/>
      <c r="K5" s="13"/>
    </row>
    <row r="6" spans="2:8" s="15" customFormat="1" ht="27" customHeight="1">
      <c r="B6" s="16" t="s">
        <v>23</v>
      </c>
      <c r="G6" s="17" t="s">
        <v>32</v>
      </c>
      <c r="H6" s="65"/>
    </row>
    <row r="7" ht="15">
      <c r="B7" s="11" t="s">
        <v>24</v>
      </c>
    </row>
    <row r="8" spans="1:8" ht="39" customHeight="1">
      <c r="A8" s="10" t="s">
        <v>6</v>
      </c>
      <c r="B8" s="18" t="s">
        <v>5</v>
      </c>
      <c r="C8" s="19"/>
      <c r="D8" s="19"/>
      <c r="E8" s="20"/>
      <c r="F8" s="19"/>
      <c r="G8" s="19"/>
      <c r="H8" s="19"/>
    </row>
    <row r="9" spans="2:8" ht="20.25" customHeight="1" thickBot="1">
      <c r="B9" s="21"/>
      <c r="C9" s="22" t="s">
        <v>27</v>
      </c>
      <c r="D9" s="102"/>
      <c r="E9" s="102"/>
      <c r="F9" s="23"/>
      <c r="G9" s="50" t="s">
        <v>20</v>
      </c>
      <c r="H9" s="78"/>
    </row>
    <row r="10" spans="1:8" ht="23.25" customHeight="1" thickTop="1">
      <c r="A10" s="10" t="s">
        <v>4</v>
      </c>
      <c r="B10" s="18" t="s">
        <v>19</v>
      </c>
      <c r="C10" s="19"/>
      <c r="D10" s="19"/>
      <c r="E10" s="20"/>
      <c r="F10" s="19"/>
      <c r="G10" s="19"/>
      <c r="H10" s="19"/>
    </row>
    <row r="11" spans="1:8" ht="15">
      <c r="A11" s="24"/>
      <c r="B11" s="25" t="s">
        <v>18</v>
      </c>
      <c r="C11" s="25"/>
      <c r="D11" s="25"/>
      <c r="E11" s="25"/>
      <c r="F11" s="26" t="s">
        <v>14</v>
      </c>
      <c r="G11" s="25"/>
      <c r="H11" s="1"/>
    </row>
    <row r="12" spans="1:8" ht="17.25">
      <c r="A12" s="27"/>
      <c r="B12" s="28" t="s">
        <v>17</v>
      </c>
      <c r="C12" s="29" t="s">
        <v>10</v>
      </c>
      <c r="D12" s="29" t="s">
        <v>16</v>
      </c>
      <c r="E12" s="1"/>
      <c r="F12" s="30" t="s">
        <v>17</v>
      </c>
      <c r="G12" s="29" t="s">
        <v>10</v>
      </c>
      <c r="H12" s="29" t="s">
        <v>16</v>
      </c>
    </row>
    <row r="13" spans="2:8" ht="15.75" customHeight="1">
      <c r="B13" s="77"/>
      <c r="C13" s="31">
        <v>500</v>
      </c>
      <c r="D13" s="31">
        <f aca="true" t="shared" si="0" ref="D13:D19">B13*C13</f>
        <v>0</v>
      </c>
      <c r="E13" s="1"/>
      <c r="F13" s="77"/>
      <c r="G13" s="31">
        <v>2</v>
      </c>
      <c r="H13" s="31">
        <f aca="true" t="shared" si="1" ref="H13:H20">F13*G13</f>
        <v>0</v>
      </c>
    </row>
    <row r="14" spans="2:8" ht="15.75" customHeight="1">
      <c r="B14" s="77"/>
      <c r="C14" s="31">
        <v>200</v>
      </c>
      <c r="D14" s="31">
        <f t="shared" si="0"/>
        <v>0</v>
      </c>
      <c r="E14" s="1"/>
      <c r="F14" s="77"/>
      <c r="G14" s="32">
        <v>1</v>
      </c>
      <c r="H14" s="31">
        <f t="shared" si="1"/>
        <v>0</v>
      </c>
    </row>
    <row r="15" spans="2:8" ht="15.75" customHeight="1">
      <c r="B15" s="77"/>
      <c r="C15" s="31">
        <v>100</v>
      </c>
      <c r="D15" s="31">
        <f t="shared" si="0"/>
        <v>0</v>
      </c>
      <c r="E15" s="1"/>
      <c r="F15" s="77"/>
      <c r="G15" s="32">
        <v>0.5</v>
      </c>
      <c r="H15" s="31">
        <f t="shared" si="1"/>
        <v>0</v>
      </c>
    </row>
    <row r="16" spans="2:8" ht="15.75" customHeight="1">
      <c r="B16" s="77"/>
      <c r="C16" s="31">
        <v>50</v>
      </c>
      <c r="D16" s="31">
        <f t="shared" si="0"/>
        <v>0</v>
      </c>
      <c r="E16" s="1"/>
      <c r="F16" s="77"/>
      <c r="G16" s="32">
        <v>0.2</v>
      </c>
      <c r="H16" s="31">
        <f t="shared" si="1"/>
        <v>0</v>
      </c>
    </row>
    <row r="17" spans="2:8" ht="15.75" customHeight="1">
      <c r="B17" s="77"/>
      <c r="C17" s="31">
        <v>20</v>
      </c>
      <c r="D17" s="31">
        <f t="shared" si="0"/>
        <v>0</v>
      </c>
      <c r="E17" s="1"/>
      <c r="F17" s="77"/>
      <c r="G17" s="32">
        <v>0.1</v>
      </c>
      <c r="H17" s="31">
        <f t="shared" si="1"/>
        <v>0</v>
      </c>
    </row>
    <row r="18" spans="2:8" ht="15.75" customHeight="1">
      <c r="B18" s="77"/>
      <c r="C18" s="31">
        <v>10</v>
      </c>
      <c r="D18" s="31">
        <f t="shared" si="0"/>
        <v>0</v>
      </c>
      <c r="E18" s="1"/>
      <c r="F18" s="77"/>
      <c r="G18" s="32">
        <v>0.05</v>
      </c>
      <c r="H18" s="31">
        <f t="shared" si="1"/>
        <v>0</v>
      </c>
    </row>
    <row r="19" spans="2:8" ht="15.75" customHeight="1">
      <c r="B19" s="77"/>
      <c r="C19" s="31">
        <v>5</v>
      </c>
      <c r="D19" s="31">
        <f t="shared" si="0"/>
        <v>0</v>
      </c>
      <c r="E19" s="33"/>
      <c r="F19" s="77"/>
      <c r="G19" s="32">
        <v>0.02</v>
      </c>
      <c r="H19" s="31">
        <f t="shared" si="1"/>
        <v>0</v>
      </c>
    </row>
    <row r="20" spans="2:8" ht="15.75" customHeight="1">
      <c r="B20" s="1"/>
      <c r="C20" s="1"/>
      <c r="D20" s="1"/>
      <c r="E20" s="1"/>
      <c r="F20" s="77"/>
      <c r="G20" s="32">
        <v>0.01</v>
      </c>
      <c r="H20" s="31">
        <f t="shared" si="1"/>
        <v>0</v>
      </c>
    </row>
    <row r="21" spans="2:8" ht="15.75" customHeight="1">
      <c r="B21" s="1"/>
      <c r="C21" s="1"/>
      <c r="D21" s="1"/>
      <c r="E21" s="1"/>
      <c r="F21" s="98" t="s">
        <v>21</v>
      </c>
      <c r="G21" s="98"/>
      <c r="H21" s="79"/>
    </row>
    <row r="22" spans="2:8" ht="15.75" customHeight="1">
      <c r="B22" s="25" t="s">
        <v>15</v>
      </c>
      <c r="C22" s="25"/>
      <c r="D22" s="34">
        <f>SUM(D13:D21)</f>
        <v>0</v>
      </c>
      <c r="E22" s="8"/>
      <c r="F22" s="35"/>
      <c r="G22" s="26" t="s">
        <v>14</v>
      </c>
      <c r="H22" s="34">
        <f>SUM(H13:H21)</f>
        <v>0</v>
      </c>
    </row>
    <row r="23" spans="1:8" ht="22.5" customHeight="1" thickBot="1">
      <c r="A23" s="36"/>
      <c r="B23" s="37"/>
      <c r="C23" s="37"/>
      <c r="D23" s="37"/>
      <c r="E23" s="7"/>
      <c r="F23" s="51"/>
      <c r="G23" s="50" t="s">
        <v>13</v>
      </c>
      <c r="H23" s="52">
        <f>SUM(H22,D22)</f>
        <v>0</v>
      </c>
    </row>
    <row r="24" spans="1:8" ht="18.75" customHeight="1" thickTop="1">
      <c r="A24" s="10" t="s">
        <v>2</v>
      </c>
      <c r="B24" s="18" t="s">
        <v>22</v>
      </c>
      <c r="C24" s="19"/>
      <c r="D24" s="19"/>
      <c r="E24" s="20"/>
      <c r="F24" s="19"/>
      <c r="G24" s="19"/>
      <c r="H24" s="19"/>
    </row>
    <row r="25" spans="1:8" ht="15">
      <c r="A25" s="38"/>
      <c r="B25" s="39" t="s">
        <v>12</v>
      </c>
      <c r="C25" s="1"/>
      <c r="D25" s="35"/>
      <c r="E25" s="35"/>
      <c r="F25" s="40" t="s">
        <v>10</v>
      </c>
      <c r="G25" s="41"/>
      <c r="H25" s="76"/>
    </row>
    <row r="26" spans="1:8" ht="17.25">
      <c r="A26" s="27"/>
      <c r="B26" s="39" t="s">
        <v>11</v>
      </c>
      <c r="C26" s="1"/>
      <c r="D26" s="35"/>
      <c r="E26" s="35"/>
      <c r="F26" s="40" t="s">
        <v>10</v>
      </c>
      <c r="G26" s="41"/>
      <c r="H26" s="76"/>
    </row>
    <row r="27" spans="1:8" ht="17.25">
      <c r="A27" s="27"/>
      <c r="B27" s="39" t="s">
        <v>53</v>
      </c>
      <c r="C27" s="1"/>
      <c r="D27" s="35"/>
      <c r="E27" s="35"/>
      <c r="F27" s="40" t="s">
        <v>10</v>
      </c>
      <c r="G27" s="41"/>
      <c r="H27" s="75"/>
    </row>
    <row r="28" spans="1:8" ht="17.25">
      <c r="A28" s="27"/>
      <c r="B28" s="39" t="s">
        <v>52</v>
      </c>
      <c r="C28" s="1"/>
      <c r="D28" s="35"/>
      <c r="E28" s="35"/>
      <c r="F28" s="40" t="s">
        <v>10</v>
      </c>
      <c r="G28" s="41"/>
      <c r="H28" s="76"/>
    </row>
    <row r="29" spans="2:8" ht="19.5" thickBot="1">
      <c r="B29" s="42"/>
      <c r="C29" s="42"/>
      <c r="D29" s="43"/>
      <c r="E29" s="43"/>
      <c r="F29" s="51"/>
      <c r="G29" s="50" t="s">
        <v>9</v>
      </c>
      <c r="H29" s="52">
        <f>SUM(H25:H26,H28)-H27</f>
        <v>0</v>
      </c>
    </row>
    <row r="30" spans="1:8" ht="34.5" customHeight="1" thickTop="1">
      <c r="A30" s="10" t="s">
        <v>8</v>
      </c>
      <c r="B30" s="18" t="s">
        <v>7</v>
      </c>
      <c r="C30" s="35"/>
      <c r="D30" s="35"/>
      <c r="E30" s="44" t="s">
        <v>6</v>
      </c>
      <c r="F30" s="39" t="s">
        <v>5</v>
      </c>
      <c r="G30" s="45"/>
      <c r="H30" s="6">
        <f>H9</f>
        <v>0</v>
      </c>
    </row>
    <row r="31" spans="1:8" ht="17.25">
      <c r="A31" s="27"/>
      <c r="B31" s="39"/>
      <c r="C31" s="35"/>
      <c r="D31" s="35"/>
      <c r="E31" s="44" t="s">
        <v>4</v>
      </c>
      <c r="F31" s="39" t="s">
        <v>3</v>
      </c>
      <c r="G31" s="45"/>
      <c r="H31" s="6">
        <f>H23</f>
        <v>0</v>
      </c>
    </row>
    <row r="32" spans="1:8" ht="15">
      <c r="A32" s="36"/>
      <c r="B32" s="39"/>
      <c r="C32" s="35"/>
      <c r="D32" s="35"/>
      <c r="E32" s="44" t="s">
        <v>2</v>
      </c>
      <c r="F32" s="39" t="s">
        <v>1</v>
      </c>
      <c r="G32" s="45"/>
      <c r="H32" s="6">
        <f>H29</f>
        <v>0</v>
      </c>
    </row>
    <row r="33" spans="1:8" ht="15.75" thickBot="1">
      <c r="A33" s="36"/>
      <c r="B33" s="42"/>
      <c r="C33" s="42"/>
      <c r="D33" s="43"/>
      <c r="E33" s="43"/>
      <c r="F33" s="51"/>
      <c r="G33" s="50" t="s">
        <v>0</v>
      </c>
      <c r="H33" s="52">
        <f>SUM(H30:H32)</f>
        <v>0</v>
      </c>
    </row>
    <row r="34" spans="1:8" ht="27" customHeight="1" thickTop="1">
      <c r="A34" s="10" t="s">
        <v>26</v>
      </c>
      <c r="B34" s="18" t="s">
        <v>28</v>
      </c>
      <c r="C34" s="19"/>
      <c r="D34" s="19"/>
      <c r="E34" s="20"/>
      <c r="F34" s="19"/>
      <c r="G34" s="48" t="s">
        <v>34</v>
      </c>
      <c r="H34" s="80"/>
    </row>
    <row r="35" spans="1:8" ht="15.75" thickBot="1">
      <c r="A35" s="36"/>
      <c r="B35" s="42"/>
      <c r="C35" s="42"/>
      <c r="D35" s="43"/>
      <c r="E35" s="43"/>
      <c r="F35" s="51"/>
      <c r="G35" s="50" t="s">
        <v>29</v>
      </c>
      <c r="H35" s="52">
        <f>H33-H34</f>
        <v>0</v>
      </c>
    </row>
    <row r="36" spans="1:8" ht="15.75" thickTop="1">
      <c r="A36" s="36"/>
      <c r="B36" s="2" t="s">
        <v>33</v>
      </c>
      <c r="C36" s="2"/>
      <c r="D36" s="2"/>
      <c r="E36" s="1"/>
      <c r="F36" s="41"/>
      <c r="G36" s="45"/>
      <c r="H36" s="1"/>
    </row>
    <row r="37" spans="1:8" ht="22.5" customHeight="1">
      <c r="A37" s="36"/>
      <c r="B37" s="97"/>
      <c r="C37" s="97"/>
      <c r="D37" s="97"/>
      <c r="E37" s="97"/>
      <c r="F37" s="97"/>
      <c r="G37" s="97"/>
      <c r="H37" s="97"/>
    </row>
    <row r="38" spans="1:8" ht="30" customHeight="1">
      <c r="A38" s="10" t="s">
        <v>30</v>
      </c>
      <c r="B38" s="18" t="s">
        <v>25</v>
      </c>
      <c r="C38" s="19"/>
      <c r="D38" s="19"/>
      <c r="E38" s="20"/>
      <c r="F38" s="19"/>
      <c r="G38" s="19"/>
      <c r="H38" s="19"/>
    </row>
    <row r="39" spans="1:8" s="47" customFormat="1" ht="30" customHeight="1">
      <c r="A39" s="46"/>
      <c r="B39" s="99" t="s">
        <v>31</v>
      </c>
      <c r="C39" s="99"/>
      <c r="D39" s="99"/>
      <c r="E39" s="99"/>
      <c r="F39" s="99"/>
      <c r="G39" s="99"/>
      <c r="H39" s="99"/>
    </row>
    <row r="40" spans="1:8" ht="15">
      <c r="A40" s="38"/>
      <c r="B40" s="35"/>
      <c r="C40" s="1"/>
      <c r="D40" s="1"/>
      <c r="E40" s="1"/>
      <c r="F40" s="8"/>
      <c r="G40" s="1"/>
      <c r="H40" s="5"/>
    </row>
    <row r="41" spans="2:8" ht="15">
      <c r="B41" s="4"/>
      <c r="C41" s="4"/>
      <c r="D41" s="4"/>
      <c r="E41" s="2"/>
      <c r="F41" s="3"/>
      <c r="G41" s="3"/>
      <c r="H41" s="2"/>
    </row>
    <row r="42" spans="2:8" ht="15">
      <c r="B42" s="96" t="s">
        <v>59</v>
      </c>
      <c r="C42" s="96"/>
      <c r="D42" s="96"/>
      <c r="E42" s="9"/>
      <c r="F42" s="96" t="s">
        <v>60</v>
      </c>
      <c r="G42" s="96"/>
      <c r="H42" s="96"/>
    </row>
  </sheetData>
  <sheetProtection password="C597" sheet="1" objects="1" scenarios="1" selectLockedCells="1"/>
  <mergeCells count="11">
    <mergeCell ref="J2:J3"/>
    <mergeCell ref="G2:H3"/>
    <mergeCell ref="C1:E3"/>
    <mergeCell ref="B42:D42"/>
    <mergeCell ref="F42:H42"/>
    <mergeCell ref="B37:H37"/>
    <mergeCell ref="F21:G21"/>
    <mergeCell ref="B39:H39"/>
    <mergeCell ref="G1:H1"/>
    <mergeCell ref="D9:E9"/>
    <mergeCell ref="C4:H4"/>
  </mergeCells>
  <printOptions/>
  <pageMargins left="0.7086614173228347" right="0.7086614173228347" top="0.4330708661417323" bottom="0.3937007874015748" header="0.15748031496062992" footer="0.15748031496062992"/>
  <pageSetup blackAndWhite="1" fitToHeight="1" fitToWidth="1" horizontalDpi="600" verticalDpi="600" orientation="portrait" paperSize="9" scale="99" r:id="rId2"/>
  <headerFooter>
    <oddFooter>&amp;L&amp;7Stand: &amp;D&amp;R&amp;7Version 1.7 - Januar 2024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Heidi Stafast</dc:creator>
  <cp:keywords/>
  <dc:description/>
  <cp:lastModifiedBy>Silvia Stafast</cp:lastModifiedBy>
  <cp:lastPrinted>2023-11-24T14:25:15Z</cp:lastPrinted>
  <dcterms:created xsi:type="dcterms:W3CDTF">2014-03-24T13:10:24Z</dcterms:created>
  <dcterms:modified xsi:type="dcterms:W3CDTF">2023-11-28T17:39:16Z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