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24000" windowHeight="11850" activeTab="0"/>
  </bookViews>
  <sheets>
    <sheet name="Anleitung" sheetId="16" r:id="rId1"/>
    <sheet name="Arbeitszeitkonto" sheetId="2" r:id="rId2"/>
    <sheet name="Jan" sheetId="1" r:id="rId3"/>
    <sheet name="Feb" sheetId="5" r:id="rId4"/>
    <sheet name="Mär" sheetId="6" r:id="rId5"/>
    <sheet name="Apr" sheetId="7" r:id="rId6"/>
    <sheet name="Mai" sheetId="8" r:id="rId7"/>
    <sheet name="Jun" sheetId="9" r:id="rId8"/>
    <sheet name="Jul" sheetId="10" r:id="rId9"/>
    <sheet name="Aug" sheetId="11" r:id="rId10"/>
    <sheet name="Sep" sheetId="12" r:id="rId11"/>
    <sheet name="Okt" sheetId="13" r:id="rId12"/>
    <sheet name="Nov" sheetId="14" r:id="rId13"/>
    <sheet name="Dez" sheetId="15" r:id="rId14"/>
  </sheets>
  <definedNames>
    <definedName name="_xlnm.Print_Area" localSheetId="5">'Apr'!$A$1:$G$84</definedName>
    <definedName name="_xlnm.Print_Area" localSheetId="1">'Arbeitszeitkonto'!$A$1:$I$47</definedName>
    <definedName name="_xlnm.Print_Area" localSheetId="9">'Aug'!$A$1:$G$84</definedName>
    <definedName name="_xlnm.Print_Area" localSheetId="13">'Dez'!$A$1:$G$84</definedName>
    <definedName name="_xlnm.Print_Area" localSheetId="3">'Feb'!$A$1:$G$84</definedName>
    <definedName name="_xlnm.Print_Area" localSheetId="2">'Jan'!$A$1:$G$84</definedName>
    <definedName name="_xlnm.Print_Area" localSheetId="8">'Jul'!$A$1:$G$84</definedName>
    <definedName name="_xlnm.Print_Area" localSheetId="7">'Jun'!$A$1:$G$84</definedName>
    <definedName name="_xlnm.Print_Area" localSheetId="6">'Mai'!$A$1:$G$84</definedName>
    <definedName name="_xlnm.Print_Area" localSheetId="4">'Mär'!$A$1:$G$84</definedName>
    <definedName name="_xlnm.Print_Area" localSheetId="12">'Nov'!$A$1:$G$84</definedName>
    <definedName name="_xlnm.Print_Area" localSheetId="11">'Okt'!$A$1:$G$84</definedName>
    <definedName name="_xlnm.Print_Area" localSheetId="10">'Sep'!$A$1:$G$84</definedName>
    <definedName name="Text1" localSheetId="2">'Jan'!$B$2</definedName>
    <definedName name="Text2" localSheetId="2">'Jan'!$C$2</definedName>
    <definedName name="Text4" localSheetId="2">'Jan'!$B$4</definedName>
    <definedName name="Text6" localSheetId="2">'Jan'!$A$49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<sst xmlns="http://schemas.openxmlformats.org/spreadsheetml/2006/main" count="642" uniqueCount="74">
  <si>
    <t>Arbeitszeitaufzeichnung</t>
  </si>
  <si>
    <t xml:space="preserve">für den Monat </t>
  </si>
  <si>
    <t xml:space="preserve">  </t>
  </si>
  <si>
    <t xml:space="preserve">Name: </t>
  </si>
  <si>
    <t>Anstellungsträger:</t>
  </si>
  <si>
    <t>Tag</t>
  </si>
  <si>
    <t>tatsächliche Arbeitszeit</t>
  </si>
  <si>
    <t>anrechenbare Arbeitszeit</t>
  </si>
  <si>
    <r>
      <t>Beginn</t>
    </r>
    <r>
      <rPr>
        <vertAlign val="superscript"/>
        <sz val="10"/>
        <color theme="1"/>
        <rFont val="Arial"/>
        <family val="2"/>
      </rPr>
      <t>1)</t>
    </r>
  </si>
  <si>
    <r>
      <t>Ende</t>
    </r>
    <r>
      <rPr>
        <vertAlign val="superscript"/>
        <sz val="10"/>
        <color theme="1"/>
        <rFont val="Arial"/>
        <family val="2"/>
      </rPr>
      <t>1)</t>
    </r>
  </si>
  <si>
    <r>
      <t>Pausen</t>
    </r>
    <r>
      <rPr>
        <vertAlign val="superscript"/>
        <sz val="10"/>
        <color theme="1"/>
        <rFont val="Arial"/>
        <family val="2"/>
      </rPr>
      <t>2)</t>
    </r>
  </si>
  <si>
    <t>Unterbrechung</t>
  </si>
  <si>
    <t>Ist-Stunden / Monat:</t>
  </si>
  <si>
    <t>Monatsabschluss:</t>
  </si>
  <si>
    <t>durchschnittliche Monats-Soll-Stunden:</t>
  </si>
  <si>
    <t>Monats-Ist-Stunden:</t>
  </si>
  <si>
    <t>Differenz:</t>
  </si>
  <si>
    <t>50 v.H. der vertraglich vereinbarten Monatsarbeitszeit (§ 2 Abs. 2 MiLoG):</t>
  </si>
  <si>
    <t>Übertragung auf das Arbeitszeitkonto (MiLoG):</t>
  </si>
  <si>
    <t>zum Ende des Folgemonats abzugelten:</t>
  </si>
  <si>
    <t>………………………………………………………………………………..</t>
  </si>
  <si>
    <t>(Datum, Unterschrift der Mitarbeiterin / des Mitarbeiters)</t>
  </si>
  <si>
    <t>(Datum, Unterschrift der Vertreterin / des Vertreters der Dienststelle)</t>
  </si>
  <si>
    <r>
      <t>Aufbewahrungszeit: mindestens 2 Jahre</t>
    </r>
    <r>
      <rPr>
        <vertAlign val="superscript"/>
        <sz val="14"/>
        <color theme="1"/>
        <rFont val="Arial"/>
        <family val="2"/>
      </rPr>
      <t>3)</t>
    </r>
  </si>
  <si>
    <r>
      <t xml:space="preserve">1) </t>
    </r>
    <r>
      <rPr>
        <sz val="9"/>
        <color theme="1"/>
        <rFont val="Arial"/>
        <family val="2"/>
      </rPr>
      <t xml:space="preserve">Bei Urlaub, Wochenfeiertag oder krankheitsbedingter Arbeitsunfähigkeit: Soll-Arbeitszeit (Beginn, Ende) für den jeweiligen </t>
    </r>
    <r>
      <rPr>
        <b/>
        <sz val="9"/>
        <color theme="1"/>
        <rFont val="Arial"/>
        <family val="2"/>
      </rPr>
      <t>planmäßigen</t>
    </r>
    <r>
      <rPr>
        <sz val="9"/>
        <color theme="1"/>
        <rFont val="Arial"/>
        <family val="2"/>
      </rPr>
      <t xml:space="preserve"> Arbeitstag eintragen und mit „</t>
    </r>
    <r>
      <rPr>
        <b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>“ (Urlaub), „</t>
    </r>
    <r>
      <rPr>
        <b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>“ (Feiertag), „</t>
    </r>
    <r>
      <rPr>
        <b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“ (krank) vermerken.</t>
    </r>
  </si>
  <si>
    <r>
      <t xml:space="preserve">2) </t>
    </r>
    <r>
      <rPr>
        <sz val="9"/>
        <color theme="1"/>
        <rFont val="Arial"/>
        <family val="2"/>
      </rPr>
      <t>Überschreitet die Arbeitszeit 6 Stunden, ist sie durch Ruhepausen von mindestens 30 Minuten Dauer insgesamt zu unterbrechen (§ 4 ArbZG).</t>
    </r>
  </si>
  <si>
    <r>
      <t xml:space="preserve">3) </t>
    </r>
    <r>
      <rPr>
        <sz val="9"/>
        <color theme="1"/>
        <rFont val="Arial"/>
        <family val="2"/>
      </rPr>
      <t>bei geringfügiger Beschäftigung i.S.d. § 8 Abs. 1 SGB IV.</t>
    </r>
  </si>
  <si>
    <t>Std./Min</t>
  </si>
  <si>
    <t>------------------------------------------------------------------------------------------------------</t>
  </si>
  <si>
    <t xml:space="preserve"> Std.   Min.</t>
  </si>
  <si>
    <r>
      <t>Arbeitszeitkonto</t>
    </r>
    <r>
      <rPr>
        <sz val="10"/>
        <color theme="1"/>
        <rFont val="Arial"/>
        <family val="2"/>
      </rPr>
      <t xml:space="preserve"> </t>
    </r>
  </si>
  <si>
    <t>(§ 2 Abs. 2 Mindestlohngesetz)</t>
  </si>
  <si>
    <t>Datum der Eintragung</t>
  </si>
  <si>
    <t>Übernahme aus der Arbeitszeitaufzeichnung</t>
  </si>
  <si>
    <t>Arbeitszeitausgleich</t>
  </si>
  <si>
    <t>Konto-Stand</t>
  </si>
  <si>
    <t>Monat/Jahr</t>
  </si>
  <si>
    <t>+ / -</t>
  </si>
  <si>
    <t>Summe bzw. Übertrag:</t>
  </si>
  <si>
    <t>Vertragliche Monatsarbeits-zeit</t>
  </si>
  <si>
    <t>Std./ Min</t>
  </si>
  <si>
    <r>
      <t>vertragliche Wochenarbeits-zeit:</t>
    </r>
    <r>
      <rPr>
        <sz val="10"/>
        <color theme="1"/>
        <rFont val="Arial"/>
        <family val="2"/>
      </rPr>
      <t xml:space="preserve"> </t>
    </r>
  </si>
  <si>
    <t xml:space="preserve">der Mitarbeiterin / des Mitarbeiters:  </t>
  </si>
  <si>
    <t>      Std.</t>
  </si>
  <si>
    <t>Std.</t>
  </si>
  <si>
    <t xml:space="preserve">      Std.   </t>
  </si>
  <si>
    <t>Grund Fehltag</t>
  </si>
  <si>
    <t>k=Krank</t>
  </si>
  <si>
    <t>u= Urlaub</t>
  </si>
  <si>
    <t>f= Feiertag</t>
  </si>
  <si>
    <t>=0 wenn ist=0</t>
  </si>
  <si>
    <t>Zeit Fehltag in Std.</t>
  </si>
  <si>
    <t>Vertragliche Monatsarbeits-zeit in Std.</t>
  </si>
  <si>
    <t>Übertrag Vorjahr</t>
  </si>
  <si>
    <t>Jahr</t>
  </si>
  <si>
    <t>Tabelle Ende des Jahres nach Datum sortieren</t>
  </si>
  <si>
    <t>Anleitung</t>
  </si>
  <si>
    <t>Am Ende des Monats die Monatsübersicht drucken und im Pfarrbüro abgeben.</t>
  </si>
  <si>
    <t>Am Ende des Jahres die Jahresübersicht drucken und im Pfarrbüro abgeben.</t>
  </si>
  <si>
    <t>Am Ende des Jahres die Jahresübersicht sortieren.</t>
  </si>
  <si>
    <t>Nur farbige Felder ausfüllen.</t>
  </si>
  <si>
    <t>Arbeitstage pro Woche</t>
  </si>
  <si>
    <t>Im Arbeitszeitkonto Jahr, Name, Monatsarbeitszeit, Anzahl der Arbeitstage pro Woche und Kirchengemeinde eingeben. Wird auf den andere Fomularen eingetragen.</t>
  </si>
  <si>
    <t>Urlaubsanspruch</t>
  </si>
  <si>
    <t xml:space="preserve">In den Monatsaufzeichungen die Arbeitszeiten in den farbigen Feldern ergänzen. </t>
  </si>
  <si>
    <t>pauschal festgesetzt und Vertragsbestandteil.</t>
  </si>
  <si>
    <t>Anmerkung: Kirchenmusik: Übungs- und Vorbereitungszeiten sind nicht zu dokumentierein. Sie sind</t>
  </si>
  <si>
    <t>Kirchenmusik: Übungs- und Vorbereitungszeiten/Monat</t>
  </si>
  <si>
    <t>u=Urlaub</t>
  </si>
  <si>
    <t>Kirchenmusik: Vorbereitungs-/Übungszeiten Pauschal in einer SUMME/mtl. ergänzen!</t>
  </si>
  <si>
    <t>Kigem.             "Organist "</t>
  </si>
  <si>
    <t>Urlaub, Krankheit und Feiertag: Das Arbeitszeitkonto schreibt den durch die Angaben im Tabellenblatt "Arbeitszeitkonto" ermittelten Durchschnittswert gut, wenn in der Spalte G, der entsprechende Grund eingegeben wurde.</t>
  </si>
  <si>
    <t>Beispiel: für einen Urlaubstag werden 1,25 Stunden (dezimal) gutgeschrieben</t>
  </si>
  <si>
    <t>Wichtig!!! Zeiten müssen mit Doppelpunkt eingetragen werden.                                                       Zwischen Stunden und Minuten einen ":" schreiben.</t>
  </si>
</sst>
</file>

<file path=xl/styles.xml><?xml version="1.0" encoding="utf-8"?>
<styleSheet xmlns="http://schemas.openxmlformats.org/spreadsheetml/2006/main">
  <numFmts count="6">
    <numFmt numFmtId="164" formatCode="h:mm;@"/>
    <numFmt numFmtId="165" formatCode="[h]:mm"/>
    <numFmt numFmtId="166" formatCode="mmmm\ yyyy"/>
    <numFmt numFmtId="167" formatCode="0.0000"/>
    <numFmt numFmtId="168" formatCode="[$-407]ddd\,\ dd/\ mm\ yy"/>
    <numFmt numFmtId="169" formatCode="[hh]:mm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6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dotted"/>
      <top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medium"/>
      <right style="dotted"/>
      <top style="medium"/>
      <bottom style="medium"/>
    </border>
    <border>
      <left style="dotted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20" fontId="0" fillId="0" borderId="0" xfId="0" applyNumberFormat="1"/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 quotePrefix="1">
      <alignment vertical="center"/>
    </xf>
    <xf numFmtId="0" fontId="0" fillId="0" borderId="2" xfId="0" applyBorder="1"/>
    <xf numFmtId="0" fontId="1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165" fontId="2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0" fontId="0" fillId="0" borderId="8" xfId="0" applyBorder="1"/>
    <xf numFmtId="165" fontId="4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14" fontId="2" fillId="0" borderId="3" xfId="0" applyNumberFormat="1" applyFont="1" applyBorder="1" applyAlignment="1">
      <alignment vertical="center" wrapText="1"/>
    </xf>
    <xf numFmtId="168" fontId="2" fillId="0" borderId="3" xfId="0" applyNumberFormat="1" applyFont="1" applyBorder="1" applyAlignment="1">
      <alignment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vertical="center" wrapText="1"/>
    </xf>
    <xf numFmtId="0" fontId="0" fillId="0" borderId="7" xfId="0" applyBorder="1"/>
    <xf numFmtId="0" fontId="0" fillId="0" borderId="1" xfId="0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4" fillId="0" borderId="9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" fontId="0" fillId="2" borderId="1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2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7" xfId="0" applyFill="1" applyBorder="1"/>
    <xf numFmtId="14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1" fontId="15" fillId="2" borderId="0" xfId="0" applyNumberFormat="1" applyFont="1" applyFill="1"/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/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18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7</xdr:col>
      <xdr:colOff>209550</xdr:colOff>
      <xdr:row>18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5543550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B9" sqref="B9"/>
    </sheetView>
  </sheetViews>
  <sheetFormatPr defaultColWidth="11.421875" defaultRowHeight="15"/>
  <sheetData>
    <row r="1" spans="1:7" ht="36">
      <c r="A1" s="103" t="s">
        <v>56</v>
      </c>
      <c r="B1" s="103"/>
      <c r="C1" s="103"/>
      <c r="D1" s="103"/>
      <c r="E1" s="103"/>
      <c r="F1" s="103"/>
      <c r="G1" s="103"/>
    </row>
    <row r="3" spans="1:7" s="87" customFormat="1" ht="30" customHeight="1">
      <c r="A3" s="102" t="s">
        <v>60</v>
      </c>
      <c r="B3" s="102"/>
      <c r="C3" s="102"/>
      <c r="D3" s="102"/>
      <c r="E3" s="102"/>
      <c r="F3" s="102"/>
      <c r="G3" s="102"/>
    </row>
    <row r="4" spans="1:7" s="87" customFormat="1" ht="30" customHeight="1">
      <c r="A4" s="104" t="s">
        <v>62</v>
      </c>
      <c r="B4" s="104"/>
      <c r="C4" s="104"/>
      <c r="D4" s="104"/>
      <c r="E4" s="104"/>
      <c r="F4" s="104"/>
      <c r="G4" s="104"/>
    </row>
    <row r="5" spans="1:7" s="87" customFormat="1" ht="35.25" customHeight="1">
      <c r="A5" s="104" t="s">
        <v>64</v>
      </c>
      <c r="B5" s="104"/>
      <c r="C5" s="104"/>
      <c r="D5" s="104"/>
      <c r="E5" s="104"/>
      <c r="F5" s="104"/>
      <c r="G5" s="104"/>
    </row>
    <row r="6" spans="1:7" s="87" customFormat="1" ht="35.25" customHeight="1">
      <c r="A6" s="105" t="s">
        <v>73</v>
      </c>
      <c r="B6" s="105"/>
      <c r="C6" s="105"/>
      <c r="D6" s="105"/>
      <c r="E6" s="105"/>
      <c r="F6" s="105"/>
      <c r="G6" s="105"/>
    </row>
    <row r="7" spans="1:7" s="87" customFormat="1" ht="30" customHeight="1">
      <c r="A7" s="102" t="s">
        <v>69</v>
      </c>
      <c r="B7" s="102"/>
      <c r="C7" s="102"/>
      <c r="D7" s="102"/>
      <c r="E7" s="102"/>
      <c r="F7" s="102"/>
      <c r="G7" s="102"/>
    </row>
    <row r="8" spans="1:7" s="87" customFormat="1" ht="30" customHeight="1">
      <c r="A8" s="102" t="s">
        <v>57</v>
      </c>
      <c r="B8" s="102"/>
      <c r="C8" s="102"/>
      <c r="D8" s="102"/>
      <c r="E8" s="102"/>
      <c r="F8" s="102"/>
      <c r="G8" s="102"/>
    </row>
    <row r="9" spans="1:7" s="87" customFormat="1" ht="30" customHeight="1">
      <c r="A9" s="95" t="s">
        <v>59</v>
      </c>
      <c r="B9" s="95"/>
      <c r="C9" s="95"/>
      <c r="D9" s="95"/>
      <c r="E9" s="95"/>
      <c r="F9" s="95"/>
      <c r="G9" s="95"/>
    </row>
    <row r="10" spans="1:7" ht="30" customHeight="1">
      <c r="A10" s="95" t="s">
        <v>58</v>
      </c>
      <c r="B10" s="95"/>
      <c r="C10" s="95"/>
      <c r="D10" s="95"/>
      <c r="E10" s="95"/>
      <c r="F10" s="95"/>
      <c r="G10" s="95"/>
    </row>
    <row r="11" spans="1:7" ht="15.75" customHeight="1">
      <c r="A11" s="100"/>
      <c r="B11" s="100"/>
      <c r="C11" s="100"/>
      <c r="D11" s="100"/>
      <c r="E11" s="100"/>
      <c r="F11" s="100"/>
      <c r="G11" s="100"/>
    </row>
    <row r="12" ht="15">
      <c r="A12" t="s">
        <v>71</v>
      </c>
    </row>
    <row r="13" ht="15">
      <c r="A13" t="s">
        <v>72</v>
      </c>
    </row>
    <row r="43" spans="2:5" ht="27" customHeight="1">
      <c r="B43" s="101" t="s">
        <v>67</v>
      </c>
      <c r="C43" s="101"/>
      <c r="D43" s="101"/>
      <c r="E43" s="101"/>
    </row>
    <row r="46" ht="15">
      <c r="G46">
        <f>COUNTIF(G12:G42,F46)</f>
        <v>0</v>
      </c>
    </row>
    <row r="47" ht="15">
      <c r="G47">
        <f>COUNTIF(G12:G42,F47)</f>
        <v>0</v>
      </c>
    </row>
  </sheetData>
  <mergeCells count="8">
    <mergeCell ref="B43:E43"/>
    <mergeCell ref="A3:G3"/>
    <mergeCell ref="A7:G7"/>
    <mergeCell ref="A8:G8"/>
    <mergeCell ref="A1:G1"/>
    <mergeCell ref="A4:G4"/>
    <mergeCell ref="A5:G5"/>
    <mergeCell ref="A6:G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8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DATE(Arbeitszeitkonto!G1,8,1)</f>
        <v>44774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44774</v>
      </c>
      <c r="B11" s="85"/>
      <c r="C11" s="81"/>
      <c r="D11" s="81"/>
      <c r="E11" s="81"/>
      <c r="F11" s="20">
        <f>IF(G11&lt;&gt;0,Arbeitszeitkonto!$G$4/24,C11-B11-D11-E11)</f>
        <v>0</v>
      </c>
      <c r="G11" s="83"/>
    </row>
    <row r="12" spans="1:7" ht="15.75" thickBot="1">
      <c r="A12" s="54">
        <f>A11+1</f>
        <v>44775</v>
      </c>
      <c r="B12" s="80"/>
      <c r="C12" s="80"/>
      <c r="D12" s="80"/>
      <c r="E12" s="80"/>
      <c r="F12" s="20">
        <f>IF(G12&lt;&gt;0,Arbeitszeitkonto!$G$4/24,C12-B12-D12-E12)</f>
        <v>0</v>
      </c>
      <c r="G12" s="83"/>
    </row>
    <row r="13" spans="1:7" ht="15.75" thickBot="1">
      <c r="A13" s="54">
        <f aca="true" t="shared" si="0" ref="A13:A41">A12+1</f>
        <v>44776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44777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44778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44779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44780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44781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44782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44783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44784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44785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44786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44787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44788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44789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44790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44791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44792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44793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44794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44795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44796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44797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44798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44799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44800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44801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44802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44803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4">
        <f t="shared" si="0"/>
        <v>44804</v>
      </c>
      <c r="B41" s="82"/>
      <c r="C41" s="82"/>
      <c r="D41" s="82"/>
      <c r="E41" s="82"/>
      <c r="F41" s="20">
        <f>IF(G41&lt;&gt;0,Arbeitszeitkonto!$G$4/24,C41-B41-D41-E41)</f>
        <v>0</v>
      </c>
      <c r="G41" s="83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6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DATE(Arbeitszeitkonto!G1,9,1)</f>
        <v>44805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44805</v>
      </c>
      <c r="B11" s="85"/>
      <c r="C11" s="81"/>
      <c r="D11" s="81"/>
      <c r="E11" s="81"/>
      <c r="F11" s="20">
        <f>IF(G11&lt;&gt;0,Arbeitszeitkonto!$G$4/24,C11-B11-D11-E11)</f>
        <v>0</v>
      </c>
      <c r="G11" s="83"/>
    </row>
    <row r="12" spans="1:7" ht="15.75" thickBot="1">
      <c r="A12" s="54">
        <f aca="true" t="shared" si="0" ref="A12:A40">A11+1</f>
        <v>44806</v>
      </c>
      <c r="B12" s="82"/>
      <c r="C12" s="82"/>
      <c r="D12" s="82"/>
      <c r="E12" s="82"/>
      <c r="F12" s="20">
        <f>IF(G12&lt;&gt;0,Arbeitszeitkonto!$G$4/24,C12-B12-D12-E12)</f>
        <v>0</v>
      </c>
      <c r="G12" s="83"/>
    </row>
    <row r="13" spans="1:7" ht="15.75" thickBot="1">
      <c r="A13" s="54">
        <f t="shared" si="0"/>
        <v>44807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44808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44809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44810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44811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44812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44813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44814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44815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44816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44817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44818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44819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44820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44821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44822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44823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44824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44825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44826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44827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44828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44829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44830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44831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44832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44833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44834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4"/>
      <c r="B41" s="21"/>
      <c r="C41" s="21"/>
      <c r="D41" s="21"/>
      <c r="E41" s="97"/>
      <c r="F41" s="20">
        <f>IF(G41&lt;&gt;0,Arbeitszeitkonto!$G$4/24,C41-B41-D41-E41)</f>
        <v>0</v>
      </c>
      <c r="G41" s="58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0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DATE(Arbeitszeitkonto!G1,10,1)</f>
        <v>44835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 customHeight="1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44835</v>
      </c>
      <c r="B11" s="85"/>
      <c r="C11" s="81"/>
      <c r="D11" s="81"/>
      <c r="E11" s="81"/>
      <c r="F11" s="20">
        <f>IF(G11&lt;&gt;0,Arbeitszeitkonto!$G$4/24,C11-B11-D11-E11)</f>
        <v>0</v>
      </c>
      <c r="G11" s="83"/>
    </row>
    <row r="12" spans="1:7" ht="15.75" thickBot="1">
      <c r="A12" s="54">
        <f aca="true" t="shared" si="0" ref="A12:A41">A11+1</f>
        <v>44836</v>
      </c>
      <c r="B12" s="80"/>
      <c r="C12" s="80"/>
      <c r="D12" s="80"/>
      <c r="E12" s="80"/>
      <c r="F12" s="20">
        <f>IF(G12&lt;&gt;0,Arbeitszeitkonto!$G$4/24,C12-B12-D12-E12)</f>
        <v>0</v>
      </c>
      <c r="G12" s="83"/>
    </row>
    <row r="13" spans="1:7" ht="15.75" thickBot="1">
      <c r="A13" s="54">
        <f t="shared" si="0"/>
        <v>44837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44838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44839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44840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44841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44842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44843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44844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44845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44846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44847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44848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44849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44850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44851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44852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44853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44854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44855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44856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44857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44858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44859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44860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44861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44862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44863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44864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4">
        <f t="shared" si="0"/>
        <v>44865</v>
      </c>
      <c r="B41" s="80"/>
      <c r="C41" s="80"/>
      <c r="D41" s="80"/>
      <c r="E41" s="80"/>
      <c r="F41" s="20">
        <f>IF(G41&lt;&gt;0,Arbeitszeitkonto!$G$4/24,C41-B41-D41-E41)</f>
        <v>0</v>
      </c>
      <c r="G41" s="83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34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DATE(Arbeitszeitkonto!G1,11,1)</f>
        <v>44866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44866</v>
      </c>
      <c r="B11" s="78"/>
      <c r="C11" s="79"/>
      <c r="D11" s="79"/>
      <c r="E11" s="79"/>
      <c r="F11" s="20">
        <f>IF(G11&lt;&gt;0,Arbeitszeitkonto!$G$4/24,C11-B11-D11-E11)</f>
        <v>0</v>
      </c>
      <c r="G11" s="83"/>
    </row>
    <row r="12" spans="1:7" ht="15.75" thickBot="1">
      <c r="A12" s="54">
        <f aca="true" t="shared" si="0" ref="A12:A40">A11+1</f>
        <v>44867</v>
      </c>
      <c r="B12" s="80"/>
      <c r="C12" s="80"/>
      <c r="D12" s="80"/>
      <c r="E12" s="80"/>
      <c r="F12" s="20">
        <f>IF(G12&lt;&gt;0,Arbeitszeitkonto!$G$4/24,C12-B12-D12-E12)</f>
        <v>0</v>
      </c>
      <c r="G12" s="83"/>
    </row>
    <row r="13" spans="1:7" ht="15.75" thickBot="1">
      <c r="A13" s="54">
        <f t="shared" si="0"/>
        <v>44868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44869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44870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44871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44872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44873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44874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44875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44876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44877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44878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44879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44880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44881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44882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44883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44884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44885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44886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44887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44888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44889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44890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44891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44892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44893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44894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44895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3"/>
      <c r="B41" s="6"/>
      <c r="C41" s="6"/>
      <c r="D41" s="6"/>
      <c r="E41" s="98"/>
      <c r="F41" s="20">
        <f>IF(G41&lt;&gt;0,Arbeitszeitkonto!$G$4/24,C41-B41-D41-E41)</f>
        <v>0</v>
      </c>
      <c r="G41" s="58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DATE(Arbeitszeitkonto!G1,12,1)</f>
        <v>44896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44896</v>
      </c>
      <c r="B11" s="78"/>
      <c r="C11" s="79"/>
      <c r="D11" s="79"/>
      <c r="E11" s="79"/>
      <c r="F11" s="20">
        <f>IF(G11&lt;&gt;0,Arbeitszeitkonto!$G$4/24,C11-B11-D11-E11)</f>
        <v>0</v>
      </c>
      <c r="G11" s="83"/>
    </row>
    <row r="12" spans="1:7" ht="15.75" thickBot="1">
      <c r="A12" s="54">
        <f>A11+1</f>
        <v>44897</v>
      </c>
      <c r="B12" s="80"/>
      <c r="C12" s="80"/>
      <c r="D12" s="80"/>
      <c r="E12" s="80"/>
      <c r="F12" s="20">
        <f>IF(G12&lt;&gt;0,Arbeitszeitkonto!$G$4/24,C12-B12-D12-E12)</f>
        <v>0</v>
      </c>
      <c r="G12" s="83"/>
    </row>
    <row r="13" spans="1:7" ht="15.75" thickBot="1">
      <c r="A13" s="54">
        <f aca="true" t="shared" si="0" ref="A13:A41">A12+1</f>
        <v>44898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44899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44900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44901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44902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44903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44904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44905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44906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44907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44908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44909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44910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44911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44912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44913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44914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44915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44916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44917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44918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44919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44920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44921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44922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44923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44924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44925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4">
        <f t="shared" si="0"/>
        <v>44926</v>
      </c>
      <c r="B41" s="80"/>
      <c r="C41" s="80"/>
      <c r="D41" s="80"/>
      <c r="E41" s="80"/>
      <c r="F41" s="20">
        <f>IF(G41&lt;&gt;0,Arbeitszeitkonto!$G$4/24,C41-B41-D41-E41)</f>
        <v>0</v>
      </c>
      <c r="G41" s="83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5">
      <selection activeCell="I40" sqref="I40"/>
    </sheetView>
  </sheetViews>
  <sheetFormatPr defaultColWidth="11.421875" defaultRowHeight="15"/>
  <cols>
    <col min="1" max="1" width="13.421875" style="0" customWidth="1"/>
    <col min="3" max="3" width="8.00390625" style="0" customWidth="1"/>
    <col min="4" max="4" width="13.7109375" style="0" customWidth="1"/>
    <col min="5" max="5" width="10.140625" style="0" customWidth="1"/>
    <col min="6" max="6" width="8.7109375" style="0" customWidth="1"/>
    <col min="7" max="7" width="8.28125" style="0" customWidth="1"/>
    <col min="8" max="8" width="9.28125" style="0" customWidth="1"/>
    <col min="9" max="9" width="8.00390625" style="0" customWidth="1"/>
  </cols>
  <sheetData>
    <row r="1" spans="1:7" ht="20.25">
      <c r="A1" s="106" t="s">
        <v>30</v>
      </c>
      <c r="B1" s="106"/>
      <c r="C1" s="35" t="s">
        <v>31</v>
      </c>
      <c r="F1" s="67" t="s">
        <v>54</v>
      </c>
      <c r="G1" s="89">
        <v>2022</v>
      </c>
    </row>
    <row r="2" ht="15">
      <c r="L2" s="84"/>
    </row>
    <row r="3" spans="1:8" ht="15.75" thickBot="1">
      <c r="A3" s="3" t="s">
        <v>42</v>
      </c>
      <c r="D3" s="112"/>
      <c r="E3" s="112"/>
      <c r="F3" s="113" t="s">
        <v>61</v>
      </c>
      <c r="G3" s="113"/>
      <c r="H3" s="88"/>
    </row>
    <row r="4" spans="1:8" ht="45.75" thickBot="1">
      <c r="A4" s="68" t="s">
        <v>41</v>
      </c>
      <c r="B4" s="69" t="s">
        <v>45</v>
      </c>
      <c r="C4" s="71"/>
      <c r="D4" s="70" t="s">
        <v>52</v>
      </c>
      <c r="E4" s="99">
        <f>C4*4.348</f>
        <v>0</v>
      </c>
      <c r="F4" s="70" t="s">
        <v>51</v>
      </c>
      <c r="G4" s="73" t="e">
        <f>C4/H3</f>
        <v>#DIV/0!</v>
      </c>
      <c r="H4" s="72" t="e">
        <f>G4/24</f>
        <v>#DIV/0!</v>
      </c>
    </row>
    <row r="5" spans="1:6" ht="15">
      <c r="A5" s="3" t="s">
        <v>4</v>
      </c>
      <c r="C5" s="111" t="s">
        <v>70</v>
      </c>
      <c r="D5" s="111"/>
      <c r="E5" s="111"/>
      <c r="F5" s="111"/>
    </row>
    <row r="6" ht="15.75" thickBot="1">
      <c r="A6" s="3"/>
    </row>
    <row r="7" spans="1:9" ht="15" customHeight="1">
      <c r="A7" s="118" t="s">
        <v>32</v>
      </c>
      <c r="B7" s="107" t="s">
        <v>33</v>
      </c>
      <c r="C7" s="108"/>
      <c r="D7" s="108"/>
      <c r="E7" s="107" t="s">
        <v>34</v>
      </c>
      <c r="F7" s="108"/>
      <c r="G7" s="108"/>
      <c r="H7" s="107" t="s">
        <v>35</v>
      </c>
      <c r="I7" s="116"/>
    </row>
    <row r="8" spans="1:9" ht="15">
      <c r="A8" s="119"/>
      <c r="B8" s="109"/>
      <c r="C8" s="110"/>
      <c r="D8" s="110"/>
      <c r="E8" s="109"/>
      <c r="F8" s="110"/>
      <c r="G8" s="110"/>
      <c r="H8" s="109"/>
      <c r="I8" s="117"/>
    </row>
    <row r="9" spans="1:9" ht="15.75" thickBot="1">
      <c r="A9" s="36"/>
      <c r="B9" s="37" t="s">
        <v>36</v>
      </c>
      <c r="C9" s="38" t="s">
        <v>37</v>
      </c>
      <c r="D9" s="46" t="s">
        <v>40</v>
      </c>
      <c r="E9" s="47" t="s">
        <v>5</v>
      </c>
      <c r="F9" s="48" t="s">
        <v>40</v>
      </c>
      <c r="G9" s="75" t="s">
        <v>44</v>
      </c>
      <c r="H9" s="48" t="s">
        <v>40</v>
      </c>
      <c r="I9" s="74" t="s">
        <v>44</v>
      </c>
    </row>
    <row r="10" spans="1:9" ht="24.75" thickBot="1">
      <c r="A10" s="36"/>
      <c r="B10" s="37"/>
      <c r="C10" s="38"/>
      <c r="D10" s="46"/>
      <c r="E10" s="47"/>
      <c r="F10" s="48"/>
      <c r="G10" s="52"/>
      <c r="H10" s="86" t="s">
        <v>53</v>
      </c>
      <c r="I10" s="66">
        <v>0</v>
      </c>
    </row>
    <row r="11" spans="1:9" ht="15.75" thickBot="1">
      <c r="A11" s="65">
        <f>B12</f>
        <v>44593</v>
      </c>
      <c r="B11" s="42">
        <f>Jan!B2</f>
        <v>44562</v>
      </c>
      <c r="C11" s="45"/>
      <c r="D11" s="50">
        <f>Jan!$D$54</f>
        <v>0</v>
      </c>
      <c r="E11" s="76"/>
      <c r="F11" s="77"/>
      <c r="G11" s="51">
        <f aca="true" t="shared" si="0" ref="G11:G38">F11*24</f>
        <v>0</v>
      </c>
      <c r="H11" s="47"/>
      <c r="I11" s="51">
        <f aca="true" t="shared" si="1" ref="I11:I38">D11-G11</f>
        <v>0</v>
      </c>
    </row>
    <row r="12" spans="1:9" ht="15.75" thickBot="1">
      <c r="A12" s="65">
        <f aca="true" t="shared" si="2" ref="A12:A21">B13</f>
        <v>44621</v>
      </c>
      <c r="B12" s="42">
        <f>Feb!B2</f>
        <v>44593</v>
      </c>
      <c r="C12" s="45"/>
      <c r="D12" s="50">
        <f>Feb!$D$54</f>
        <v>0</v>
      </c>
      <c r="E12" s="76"/>
      <c r="F12" s="77"/>
      <c r="G12" s="51">
        <f t="shared" si="0"/>
        <v>0</v>
      </c>
      <c r="H12" s="47"/>
      <c r="I12" s="51">
        <f t="shared" si="1"/>
        <v>0</v>
      </c>
    </row>
    <row r="13" spans="1:9" ht="15.75" thickBot="1">
      <c r="A13" s="65">
        <f t="shared" si="2"/>
        <v>44652</v>
      </c>
      <c r="B13" s="42">
        <f>Mär!B2</f>
        <v>44621</v>
      </c>
      <c r="C13" s="45"/>
      <c r="D13" s="50">
        <f>Mär!$D$54</f>
        <v>0</v>
      </c>
      <c r="E13" s="76"/>
      <c r="F13" s="77"/>
      <c r="G13" s="51">
        <f t="shared" si="0"/>
        <v>0</v>
      </c>
      <c r="H13" s="47"/>
      <c r="I13" s="51">
        <f t="shared" si="1"/>
        <v>0</v>
      </c>
    </row>
    <row r="14" spans="1:9" ht="15.75" thickBot="1">
      <c r="A14" s="65">
        <f t="shared" si="2"/>
        <v>44682</v>
      </c>
      <c r="B14" s="42">
        <f>Apr!B2</f>
        <v>44652</v>
      </c>
      <c r="C14" s="45"/>
      <c r="D14" s="50">
        <f>Apr!$D$54</f>
        <v>0</v>
      </c>
      <c r="E14" s="76"/>
      <c r="F14" s="77"/>
      <c r="G14" s="51">
        <f t="shared" si="0"/>
        <v>0</v>
      </c>
      <c r="H14" s="47"/>
      <c r="I14" s="51">
        <f t="shared" si="1"/>
        <v>0</v>
      </c>
    </row>
    <row r="15" spans="1:9" ht="15.75" thickBot="1">
      <c r="A15" s="65">
        <f t="shared" si="2"/>
        <v>44713</v>
      </c>
      <c r="B15" s="42">
        <f>Mai!B2</f>
        <v>44682</v>
      </c>
      <c r="C15" s="45"/>
      <c r="D15" s="50">
        <f>Mai!$D$54</f>
        <v>0</v>
      </c>
      <c r="E15" s="76"/>
      <c r="F15" s="77"/>
      <c r="G15" s="51">
        <f t="shared" si="0"/>
        <v>0</v>
      </c>
      <c r="H15" s="47"/>
      <c r="I15" s="51">
        <f t="shared" si="1"/>
        <v>0</v>
      </c>
    </row>
    <row r="16" spans="1:9" ht="15.75" thickBot="1">
      <c r="A16" s="65">
        <f t="shared" si="2"/>
        <v>44743</v>
      </c>
      <c r="B16" s="42">
        <f>Jun!B2</f>
        <v>44713</v>
      </c>
      <c r="C16" s="63"/>
      <c r="D16" s="50">
        <f>Jun!$D$54</f>
        <v>0</v>
      </c>
      <c r="E16" s="76"/>
      <c r="F16" s="77"/>
      <c r="G16" s="51">
        <f t="shared" si="0"/>
        <v>0</v>
      </c>
      <c r="H16" s="47"/>
      <c r="I16" s="51">
        <f t="shared" si="1"/>
        <v>0</v>
      </c>
    </row>
    <row r="17" spans="1:9" ht="15.75" thickBot="1">
      <c r="A17" s="65">
        <f t="shared" si="2"/>
        <v>44774</v>
      </c>
      <c r="B17" s="42">
        <f>Jul!B2</f>
        <v>44743</v>
      </c>
      <c r="C17" s="45"/>
      <c r="D17" s="50">
        <f>Jul!$D$54</f>
        <v>0</v>
      </c>
      <c r="E17" s="76"/>
      <c r="F17" s="77"/>
      <c r="G17" s="51">
        <f t="shared" si="0"/>
        <v>0</v>
      </c>
      <c r="H17" s="47"/>
      <c r="I17" s="51">
        <f t="shared" si="1"/>
        <v>0</v>
      </c>
    </row>
    <row r="18" spans="1:9" ht="15.75" thickBot="1">
      <c r="A18" s="65">
        <f t="shared" si="2"/>
        <v>44805</v>
      </c>
      <c r="B18" s="42">
        <f>Aug!B2</f>
        <v>44774</v>
      </c>
      <c r="C18" s="45"/>
      <c r="D18" s="50">
        <f>Aug!$D$54</f>
        <v>0</v>
      </c>
      <c r="E18" s="76"/>
      <c r="F18" s="77"/>
      <c r="G18" s="51">
        <f t="shared" si="0"/>
        <v>0</v>
      </c>
      <c r="H18" s="47"/>
      <c r="I18" s="51">
        <f t="shared" si="1"/>
        <v>0</v>
      </c>
    </row>
    <row r="19" spans="1:9" ht="15.75" thickBot="1">
      <c r="A19" s="65">
        <f t="shared" si="2"/>
        <v>44835</v>
      </c>
      <c r="B19" s="42">
        <f>Sep!B2</f>
        <v>44805</v>
      </c>
      <c r="C19" s="45"/>
      <c r="D19" s="50">
        <f>Sep!$D$54</f>
        <v>0</v>
      </c>
      <c r="E19" s="76"/>
      <c r="F19" s="77"/>
      <c r="G19" s="51">
        <f t="shared" si="0"/>
        <v>0</v>
      </c>
      <c r="H19" s="47"/>
      <c r="I19" s="51">
        <f t="shared" si="1"/>
        <v>0</v>
      </c>
    </row>
    <row r="20" spans="1:9" ht="15.75" thickBot="1">
      <c r="A20" s="65">
        <f t="shared" si="2"/>
        <v>44866</v>
      </c>
      <c r="B20" s="42">
        <f>Okt!B2</f>
        <v>44835</v>
      </c>
      <c r="C20" s="45"/>
      <c r="D20" s="50">
        <f>Okt!$D$54</f>
        <v>0</v>
      </c>
      <c r="E20" s="76"/>
      <c r="F20" s="77"/>
      <c r="G20" s="51">
        <f t="shared" si="0"/>
        <v>0</v>
      </c>
      <c r="H20" s="47"/>
      <c r="I20" s="51">
        <f t="shared" si="1"/>
        <v>0</v>
      </c>
    </row>
    <row r="21" spans="1:9" ht="15.75" thickBot="1">
      <c r="A21" s="65">
        <f t="shared" si="2"/>
        <v>44896</v>
      </c>
      <c r="B21" s="42">
        <f>Nov!B2</f>
        <v>44866</v>
      </c>
      <c r="C21" s="45"/>
      <c r="D21" s="50">
        <f>Nov!$D$54</f>
        <v>0</v>
      </c>
      <c r="E21" s="76"/>
      <c r="F21" s="77"/>
      <c r="G21" s="51">
        <f t="shared" si="0"/>
        <v>0</v>
      </c>
      <c r="H21" s="47"/>
      <c r="I21" s="51">
        <f t="shared" si="1"/>
        <v>0</v>
      </c>
    </row>
    <row r="22" spans="1:9" ht="15.75" thickBot="1">
      <c r="A22" s="65">
        <f>B22+32</f>
        <v>44928</v>
      </c>
      <c r="B22" s="42">
        <f>Dez!B2</f>
        <v>44896</v>
      </c>
      <c r="C22" s="45"/>
      <c r="D22" s="50">
        <f>Dez!$D$54</f>
        <v>0</v>
      </c>
      <c r="E22" s="76"/>
      <c r="F22" s="77"/>
      <c r="G22" s="51">
        <f t="shared" si="0"/>
        <v>0</v>
      </c>
      <c r="H22" s="47"/>
      <c r="I22" s="51">
        <f t="shared" si="1"/>
        <v>0</v>
      </c>
    </row>
    <row r="23" spans="1:9" ht="15.75" thickBot="1">
      <c r="A23" s="64"/>
      <c r="B23" s="37"/>
      <c r="C23" s="38"/>
      <c r="D23" s="46"/>
      <c r="E23" s="76"/>
      <c r="F23" s="77"/>
      <c r="G23" s="51">
        <f t="shared" si="0"/>
        <v>0</v>
      </c>
      <c r="H23" s="47"/>
      <c r="I23" s="51">
        <f t="shared" si="1"/>
        <v>0</v>
      </c>
    </row>
    <row r="24" spans="1:9" ht="15.75" thickBot="1">
      <c r="A24" s="64"/>
      <c r="B24" s="37"/>
      <c r="C24" s="38"/>
      <c r="D24" s="46"/>
      <c r="E24" s="76"/>
      <c r="F24" s="77"/>
      <c r="G24" s="51">
        <f t="shared" si="0"/>
        <v>0</v>
      </c>
      <c r="H24" s="47"/>
      <c r="I24" s="51">
        <f t="shared" si="1"/>
        <v>0</v>
      </c>
    </row>
    <row r="25" spans="1:9" ht="15.75" thickBot="1">
      <c r="A25" s="64"/>
      <c r="B25" s="37"/>
      <c r="C25" s="38"/>
      <c r="D25" s="46"/>
      <c r="E25" s="76"/>
      <c r="F25" s="77"/>
      <c r="G25" s="51">
        <f t="shared" si="0"/>
        <v>0</v>
      </c>
      <c r="H25" s="47"/>
      <c r="I25" s="51">
        <f t="shared" si="1"/>
        <v>0</v>
      </c>
    </row>
    <row r="26" spans="1:9" ht="15.75" thickBot="1">
      <c r="A26" s="64"/>
      <c r="B26" s="37"/>
      <c r="C26" s="38"/>
      <c r="D26" s="46"/>
      <c r="E26" s="76"/>
      <c r="F26" s="77"/>
      <c r="G26" s="51">
        <f t="shared" si="0"/>
        <v>0</v>
      </c>
      <c r="H26" s="47"/>
      <c r="I26" s="51">
        <f t="shared" si="1"/>
        <v>0</v>
      </c>
    </row>
    <row r="27" spans="1:9" ht="15.75" thickBot="1">
      <c r="A27" s="64"/>
      <c r="B27" s="37"/>
      <c r="C27" s="38"/>
      <c r="D27" s="46"/>
      <c r="E27" s="76"/>
      <c r="F27" s="77"/>
      <c r="G27" s="51">
        <f t="shared" si="0"/>
        <v>0</v>
      </c>
      <c r="H27" s="47"/>
      <c r="I27" s="51">
        <f t="shared" si="1"/>
        <v>0</v>
      </c>
    </row>
    <row r="28" spans="1:9" ht="15.75" thickBot="1">
      <c r="A28" s="64"/>
      <c r="B28" s="37"/>
      <c r="C28" s="38"/>
      <c r="D28" s="46"/>
      <c r="E28" s="76"/>
      <c r="F28" s="77"/>
      <c r="G28" s="51">
        <f t="shared" si="0"/>
        <v>0</v>
      </c>
      <c r="H28" s="47"/>
      <c r="I28" s="51">
        <f t="shared" si="1"/>
        <v>0</v>
      </c>
    </row>
    <row r="29" spans="1:9" ht="15.75" thickBot="1">
      <c r="A29" s="64"/>
      <c r="B29" s="37"/>
      <c r="C29" s="38"/>
      <c r="D29" s="46"/>
      <c r="E29" s="76"/>
      <c r="F29" s="77"/>
      <c r="G29" s="51">
        <f t="shared" si="0"/>
        <v>0</v>
      </c>
      <c r="H29" s="47"/>
      <c r="I29" s="51">
        <f t="shared" si="1"/>
        <v>0</v>
      </c>
    </row>
    <row r="30" spans="1:9" ht="15.75" thickBot="1">
      <c r="A30" s="64"/>
      <c r="B30" s="37"/>
      <c r="C30" s="38"/>
      <c r="D30" s="46"/>
      <c r="E30" s="76"/>
      <c r="F30" s="77"/>
      <c r="G30" s="51">
        <f t="shared" si="0"/>
        <v>0</v>
      </c>
      <c r="H30" s="47"/>
      <c r="I30" s="51">
        <f t="shared" si="1"/>
        <v>0</v>
      </c>
    </row>
    <row r="31" spans="1:9" ht="15.75" thickBot="1">
      <c r="A31" s="64"/>
      <c r="B31" s="37"/>
      <c r="C31" s="38"/>
      <c r="D31" s="46"/>
      <c r="E31" s="76"/>
      <c r="F31" s="77"/>
      <c r="G31" s="51">
        <f t="shared" si="0"/>
        <v>0</v>
      </c>
      <c r="H31" s="47"/>
      <c r="I31" s="51">
        <f t="shared" si="1"/>
        <v>0</v>
      </c>
    </row>
    <row r="32" spans="1:9" ht="15.75" thickBot="1">
      <c r="A32" s="64"/>
      <c r="B32" s="37"/>
      <c r="C32" s="38"/>
      <c r="D32" s="46"/>
      <c r="E32" s="76"/>
      <c r="F32" s="77"/>
      <c r="G32" s="51">
        <f t="shared" si="0"/>
        <v>0</v>
      </c>
      <c r="H32" s="47"/>
      <c r="I32" s="51">
        <f t="shared" si="1"/>
        <v>0</v>
      </c>
    </row>
    <row r="33" spans="1:9" ht="15.75" thickBot="1">
      <c r="A33" s="64"/>
      <c r="B33" s="37"/>
      <c r="C33" s="38"/>
      <c r="D33" s="46"/>
      <c r="E33" s="76"/>
      <c r="F33" s="77"/>
      <c r="G33" s="51">
        <f t="shared" si="0"/>
        <v>0</v>
      </c>
      <c r="H33" s="47"/>
      <c r="I33" s="51">
        <f t="shared" si="1"/>
        <v>0</v>
      </c>
    </row>
    <row r="34" spans="1:9" ht="15.75" thickBot="1">
      <c r="A34" s="64"/>
      <c r="B34" s="37"/>
      <c r="C34" s="38"/>
      <c r="D34" s="46"/>
      <c r="E34" s="76"/>
      <c r="F34" s="77"/>
      <c r="G34" s="51">
        <f t="shared" si="0"/>
        <v>0</v>
      </c>
      <c r="H34" s="47"/>
      <c r="I34" s="51">
        <f t="shared" si="1"/>
        <v>0</v>
      </c>
    </row>
    <row r="35" spans="1:9" ht="15.75" thickBot="1">
      <c r="A35" s="64"/>
      <c r="B35" s="37"/>
      <c r="C35" s="38"/>
      <c r="D35" s="46"/>
      <c r="E35" s="76"/>
      <c r="F35" s="77"/>
      <c r="G35" s="51">
        <f t="shared" si="0"/>
        <v>0</v>
      </c>
      <c r="H35" s="47"/>
      <c r="I35" s="51">
        <f t="shared" si="1"/>
        <v>0</v>
      </c>
    </row>
    <row r="36" spans="1:9" ht="15.75" thickBot="1">
      <c r="A36" s="64"/>
      <c r="B36" s="37"/>
      <c r="C36" s="38"/>
      <c r="D36" s="46"/>
      <c r="E36" s="76"/>
      <c r="F36" s="77"/>
      <c r="G36" s="51">
        <f t="shared" si="0"/>
        <v>0</v>
      </c>
      <c r="H36" s="47"/>
      <c r="I36" s="51">
        <f t="shared" si="1"/>
        <v>0</v>
      </c>
    </row>
    <row r="37" spans="1:9" ht="15.75" thickBot="1">
      <c r="A37" s="64"/>
      <c r="B37" s="37"/>
      <c r="C37" s="38"/>
      <c r="D37" s="46"/>
      <c r="E37" s="76"/>
      <c r="F37" s="77"/>
      <c r="G37" s="51">
        <f t="shared" si="0"/>
        <v>0</v>
      </c>
      <c r="H37" s="47"/>
      <c r="I37" s="51">
        <f t="shared" si="1"/>
        <v>0</v>
      </c>
    </row>
    <row r="38" spans="1:9" ht="15.75" thickBot="1">
      <c r="A38" s="64"/>
      <c r="B38" s="37"/>
      <c r="C38" s="38"/>
      <c r="D38" s="46"/>
      <c r="E38" s="76"/>
      <c r="F38" s="77"/>
      <c r="G38" s="51">
        <f t="shared" si="0"/>
        <v>0</v>
      </c>
      <c r="H38" s="47"/>
      <c r="I38" s="51">
        <f t="shared" si="1"/>
        <v>0</v>
      </c>
    </row>
    <row r="39" spans="1:9" ht="15.75" thickBot="1">
      <c r="A39" s="39"/>
      <c r="B39" s="39"/>
      <c r="C39" s="39"/>
      <c r="D39" s="39"/>
      <c r="E39" s="108" t="s">
        <v>38</v>
      </c>
      <c r="F39" s="108"/>
      <c r="G39" s="108"/>
      <c r="H39" s="49"/>
      <c r="I39" s="51">
        <f>SUM(I10:I38)</f>
        <v>0</v>
      </c>
    </row>
    <row r="40" ht="15">
      <c r="A40" s="3"/>
    </row>
    <row r="42" spans="1:5" ht="27" customHeight="1">
      <c r="A42" t="s">
        <v>55</v>
      </c>
      <c r="B42" s="96"/>
      <c r="C42" s="96"/>
      <c r="D42" s="96"/>
      <c r="E42" s="96"/>
    </row>
    <row r="43" spans="7:9" ht="15">
      <c r="G43" s="114" t="s">
        <v>47</v>
      </c>
      <c r="H43" s="114"/>
      <c r="I43">
        <f>Jan!G44+Feb!G44+Mär!G44+Apr!G44+Mai!G44+Jun!G44+Jul!G44+Aug!G44+Sep!G44+Okt!G44+Nov!G44+Dez!G44</f>
        <v>0</v>
      </c>
    </row>
    <row r="44" spans="7:9" ht="15">
      <c r="G44" s="115" t="s">
        <v>49</v>
      </c>
      <c r="H44" s="115"/>
      <c r="I44">
        <f>Jan!G45+Feb!G45+Mär!G45+Apr!G45+Mai!G45+Jun!G45+Jul!G45+Aug!G45+Sep!G45+Okt!G45+Nov!G45+Dez!G45</f>
        <v>0</v>
      </c>
    </row>
    <row r="45" spans="7:9" ht="15">
      <c r="G45" s="114" t="s">
        <v>68</v>
      </c>
      <c r="H45" s="114"/>
      <c r="I45">
        <f>Jan!G46+Feb!G46+Mär!G46+Apr!G46+Mai!G46+Jun!G46+Jul!G46+Aug!G46+Sep!G46+Okt!G46+Nov!G46+Dez!G46</f>
        <v>0</v>
      </c>
    </row>
    <row r="46" ht="15">
      <c r="G46">
        <f>COUNTIF(G11:G41,F46)</f>
        <v>28</v>
      </c>
    </row>
    <row r="47" spans="1:9" ht="15">
      <c r="A47" t="s">
        <v>63</v>
      </c>
      <c r="I47">
        <f>30/5*H3</f>
        <v>0</v>
      </c>
    </row>
  </sheetData>
  <mergeCells count="12">
    <mergeCell ref="G45:H45"/>
    <mergeCell ref="G44:H44"/>
    <mergeCell ref="G43:H43"/>
    <mergeCell ref="H7:I8"/>
    <mergeCell ref="A7:A8"/>
    <mergeCell ref="E39:G39"/>
    <mergeCell ref="A1:B1"/>
    <mergeCell ref="B7:D8"/>
    <mergeCell ref="E7:G8"/>
    <mergeCell ref="C5:F5"/>
    <mergeCell ref="D3:E3"/>
    <mergeCell ref="F3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copies="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D53" sqref="D53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DATE(Arbeitszeitkonto!G1,1,1)</f>
        <v>44562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Text1</f>
        <v>44562</v>
      </c>
      <c r="B11" s="78"/>
      <c r="C11" s="79"/>
      <c r="D11" s="79"/>
      <c r="E11" s="79"/>
      <c r="F11" s="20">
        <f>IF(G11&lt;&gt;0,Arbeitszeitkonto!$G$4/24,C11-B11-D11-E11)</f>
        <v>0</v>
      </c>
      <c r="G11" s="83"/>
    </row>
    <row r="12" spans="1:7" ht="15.75" thickBot="1">
      <c r="A12" s="54">
        <f>A11+1</f>
        <v>44563</v>
      </c>
      <c r="B12" s="79"/>
      <c r="C12" s="79"/>
      <c r="D12" s="80"/>
      <c r="E12" s="80"/>
      <c r="F12" s="20">
        <f>IF(G12&lt;&gt;0,Arbeitszeitkonto!$G$4/24,C12-B12-D12-E12)</f>
        <v>0</v>
      </c>
      <c r="G12" s="83"/>
    </row>
    <row r="13" spans="1:7" ht="15.75" thickBot="1">
      <c r="A13" s="54">
        <f aca="true" t="shared" si="0" ref="A13:A41">A12+1</f>
        <v>44564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44565</v>
      </c>
      <c r="B14" s="79"/>
      <c r="C14" s="79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44566</v>
      </c>
      <c r="B15" s="79"/>
      <c r="C15" s="79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44567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44568</v>
      </c>
      <c r="B17" s="79"/>
      <c r="C17" s="79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44569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44570</v>
      </c>
      <c r="B19" s="79"/>
      <c r="C19" s="79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44571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44572</v>
      </c>
      <c r="B21" s="79"/>
      <c r="C21" s="79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44573</v>
      </c>
      <c r="B22" s="79"/>
      <c r="C22" s="79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44574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44575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44576</v>
      </c>
      <c r="B25" s="79"/>
      <c r="C25" s="79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44577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44578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44579</v>
      </c>
      <c r="B28" s="79"/>
      <c r="C28" s="79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44580</v>
      </c>
      <c r="B29" s="79"/>
      <c r="C29" s="79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44581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44582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44583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44584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44585</v>
      </c>
      <c r="B34" s="79"/>
      <c r="C34" s="79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44586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44587</v>
      </c>
      <c r="B36" s="79"/>
      <c r="C36" s="79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44588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44589</v>
      </c>
      <c r="B38" s="79"/>
      <c r="C38" s="79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44590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44591</v>
      </c>
      <c r="B40" s="81"/>
      <c r="C40" s="81"/>
      <c r="D40" s="82"/>
      <c r="E40" s="82"/>
      <c r="F40" s="20">
        <f>IF(G40&lt;&gt;0,Arbeitszeitkonto!$G$4/24,C40-B40-D40-E40)</f>
        <v>0</v>
      </c>
      <c r="G40" s="83"/>
    </row>
    <row r="41" spans="1:7" ht="15.75" thickBot="1">
      <c r="A41" s="54">
        <f t="shared" si="0"/>
        <v>44592</v>
      </c>
      <c r="B41" s="82"/>
      <c r="C41" s="82"/>
      <c r="D41" s="82"/>
      <c r="E41" s="82"/>
      <c r="F41" s="20">
        <f>IF(G41&lt;&gt;0,Arbeitszeitkonto!$G$4/24,C41-B41-D41-E41)</f>
        <v>0</v>
      </c>
      <c r="G41" s="83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7" ht="26.25" thickBot="1">
      <c r="E43" s="5" t="s">
        <v>12</v>
      </c>
      <c r="F43" s="56">
        <f>SUM(F11:F42)</f>
        <v>0</v>
      </c>
      <c r="G43" s="33"/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5"/>
      <c r="C45" s="5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5"/>
      <c r="C46" s="5"/>
      <c r="F46" s="92" t="s">
        <v>48</v>
      </c>
      <c r="G46">
        <f>COUNTIF(G11:G41,F46)</f>
        <v>0</v>
      </c>
    </row>
    <row r="47" spans="1:4" ht="15" customHeight="1">
      <c r="A47" s="126" t="s">
        <v>13</v>
      </c>
      <c r="B47" s="127"/>
      <c r="C47" s="128"/>
      <c r="D47" s="22" t="s">
        <v>44</v>
      </c>
    </row>
    <row r="48" spans="1:4" ht="15" customHeight="1">
      <c r="A48" s="10"/>
      <c r="B48" s="17"/>
      <c r="C48" s="17"/>
      <c r="D48" s="23"/>
    </row>
    <row r="49" spans="1:4" ht="26.25" customHeight="1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5" ht="36" customHeight="1" thickBot="1">
      <c r="A52" s="120" t="s">
        <v>16</v>
      </c>
      <c r="B52" s="121"/>
      <c r="C52" s="121"/>
      <c r="D52" s="57">
        <f>D51-D50</f>
        <v>0</v>
      </c>
      <c r="E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7" ht="36" customHeight="1" thickBot="1">
      <c r="A55" s="120" t="s">
        <v>19</v>
      </c>
      <c r="B55" s="121"/>
      <c r="C55" s="121"/>
      <c r="D55" s="57">
        <f>IF(D52&gt;D53,D52-D53,0)</f>
        <v>0</v>
      </c>
      <c r="G55" s="16"/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A78:F78"/>
    <mergeCell ref="A79:F79"/>
    <mergeCell ref="A81:F81"/>
    <mergeCell ref="F8:F9"/>
    <mergeCell ref="A55:C55"/>
    <mergeCell ref="A54:C54"/>
    <mergeCell ref="D45:E45"/>
    <mergeCell ref="A47:C47"/>
    <mergeCell ref="B7:E7"/>
    <mergeCell ref="A50:C50"/>
    <mergeCell ref="A51:C51"/>
    <mergeCell ref="A52:C52"/>
    <mergeCell ref="A53:C53"/>
    <mergeCell ref="A8:A9"/>
    <mergeCell ref="B42:E42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copies="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8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DATE(Arbeitszeitkonto!G1,2,1)</f>
        <v>44593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44593</v>
      </c>
      <c r="B11" s="78"/>
      <c r="C11" s="79"/>
      <c r="D11" s="79"/>
      <c r="E11" s="79"/>
      <c r="F11" s="20">
        <f>IF(G11&lt;&gt;0,Arbeitszeitkonto!$G$4/24,C11-B11-D11-E11)</f>
        <v>0</v>
      </c>
      <c r="G11" s="83"/>
    </row>
    <row r="12" spans="1:7" ht="15.75" thickBot="1">
      <c r="A12" s="54">
        <f>A11+1</f>
        <v>44594</v>
      </c>
      <c r="B12" s="80"/>
      <c r="C12" s="80"/>
      <c r="D12" s="80"/>
      <c r="E12" s="80"/>
      <c r="F12" s="20">
        <f>IF(G12&lt;&gt;0,Arbeitszeitkonto!$G$4/24,C12-B12-D12-E12)</f>
        <v>0</v>
      </c>
      <c r="G12" s="83"/>
    </row>
    <row r="13" spans="1:7" ht="15.75" thickBot="1">
      <c r="A13" s="54">
        <f aca="true" t="shared" si="0" ref="A13:A38">A12+1</f>
        <v>44595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44596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44597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44598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44599</v>
      </c>
      <c r="B17" s="79"/>
      <c r="C17" s="79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44600</v>
      </c>
      <c r="B18" s="79"/>
      <c r="C18" s="79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44601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44602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44603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44604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44605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44606</v>
      </c>
      <c r="B24" s="79"/>
      <c r="C24" s="79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44607</v>
      </c>
      <c r="B25" s="79"/>
      <c r="C25" s="79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44608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44609</v>
      </c>
      <c r="B27" s="79"/>
      <c r="C27" s="79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44610</v>
      </c>
      <c r="B28" s="79"/>
      <c r="C28" s="79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44611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44612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44613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44614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44615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44616</v>
      </c>
      <c r="B34" s="79"/>
      <c r="C34" s="79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44617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44618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44619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44620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/>
      <c r="B39" s="55"/>
      <c r="C39" s="55"/>
      <c r="D39" s="21"/>
      <c r="E39" s="21"/>
      <c r="F39" s="20">
        <f>IF(G39&lt;&gt;0,Arbeitszeitkonto!$G$4/24,C39-B39-D39-E39)</f>
        <v>0</v>
      </c>
      <c r="G39" s="58"/>
    </row>
    <row r="40" spans="1:7" ht="15.75" thickBot="1">
      <c r="A40" s="54"/>
      <c r="B40" s="55"/>
      <c r="C40" s="55"/>
      <c r="D40" s="21"/>
      <c r="E40" s="21"/>
      <c r="F40" s="20"/>
      <c r="G40" s="58"/>
    </row>
    <row r="41" spans="1:7" ht="15.75" thickBot="1">
      <c r="A41" s="54"/>
      <c r="B41" s="21"/>
      <c r="C41" s="21"/>
      <c r="D41" s="21"/>
      <c r="E41" s="97"/>
      <c r="F41" s="20"/>
      <c r="G41" s="58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 customHeight="1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2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DATE(Arbeitszeitkonto!G1,3,1)</f>
        <v>44621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44621</v>
      </c>
      <c r="B11" s="85"/>
      <c r="C11" s="81"/>
      <c r="D11" s="81"/>
      <c r="E11" s="81"/>
      <c r="F11" s="20">
        <f>IF(G11&lt;&gt;0,Arbeitszeitkonto!$G$4/24,C11-B11-D11-E11)</f>
        <v>0</v>
      </c>
      <c r="G11" s="83"/>
    </row>
    <row r="12" spans="1:7" ht="15.75" thickBot="1">
      <c r="A12" s="54">
        <f>A11+1</f>
        <v>44622</v>
      </c>
      <c r="B12" s="82"/>
      <c r="C12" s="82"/>
      <c r="D12" s="82"/>
      <c r="E12" s="82"/>
      <c r="F12" s="20">
        <f>IF(G12&lt;&gt;0,Arbeitszeitkonto!$G$4/24,C12-B12-D12-E12)</f>
        <v>0</v>
      </c>
      <c r="G12" s="83"/>
    </row>
    <row r="13" spans="1:7" ht="15.75" thickBot="1">
      <c r="A13" s="54">
        <f aca="true" t="shared" si="0" ref="A13:A41">A12+1</f>
        <v>44623</v>
      </c>
      <c r="B13" s="79"/>
      <c r="C13" s="79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44624</v>
      </c>
      <c r="B14" s="79"/>
      <c r="C14" s="79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44625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44626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44627</v>
      </c>
      <c r="B17" s="79"/>
      <c r="C17" s="79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44628</v>
      </c>
      <c r="B18" s="79"/>
      <c r="C18" s="79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44629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44630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44631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44632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44633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44634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44635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44636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44637</v>
      </c>
      <c r="B27" s="79"/>
      <c r="C27" s="79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44638</v>
      </c>
      <c r="B28" s="79"/>
      <c r="C28" s="79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44639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44640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44641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44642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44643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44644</v>
      </c>
      <c r="B34" s="79"/>
      <c r="C34" s="79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44645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44646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44647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44648</v>
      </c>
      <c r="B38" s="79"/>
      <c r="C38" s="79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44649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44650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4">
        <f t="shared" si="0"/>
        <v>44651</v>
      </c>
      <c r="B41" s="82"/>
      <c r="C41" s="82"/>
      <c r="D41" s="82"/>
      <c r="E41" s="82"/>
      <c r="F41" s="20">
        <f>IF(G41&lt;&gt;0,Arbeitszeitkonto!$G$4/24,C41-B41-D41-E41)</f>
        <v>0</v>
      </c>
      <c r="G41" s="83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5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DATE(Arbeitszeitkonto!G1,4,1)</f>
        <v>44652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44652</v>
      </c>
      <c r="B11" s="85"/>
      <c r="C11" s="81"/>
      <c r="D11" s="81"/>
      <c r="E11" s="81"/>
      <c r="F11" s="20">
        <f>IF(G11&lt;&gt;0,Arbeitszeitkonto!$G$4/24,C11-B11-D11-E11)</f>
        <v>0</v>
      </c>
      <c r="G11" s="83"/>
    </row>
    <row r="12" spans="1:7" ht="15.75" thickBot="1">
      <c r="A12" s="54">
        <f aca="true" t="shared" si="0" ref="A12:A40">A11+1</f>
        <v>44653</v>
      </c>
      <c r="B12" s="82"/>
      <c r="C12" s="82"/>
      <c r="D12" s="82"/>
      <c r="E12" s="82"/>
      <c r="F12" s="20">
        <f>IF(G12&lt;&gt;0,Arbeitszeitkonto!$G$4/24,C12-B12-D12-E12)</f>
        <v>0</v>
      </c>
      <c r="G12" s="83"/>
    </row>
    <row r="13" spans="1:7" ht="15.75" thickBot="1">
      <c r="A13" s="54">
        <f t="shared" si="0"/>
        <v>44654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44655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44656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44657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44658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44659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44660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44661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44662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44663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44664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44665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44666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44667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44668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44669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44670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44671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44672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44673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44674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44675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44676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44677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44678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44679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44680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44681</v>
      </c>
      <c r="B40" s="81"/>
      <c r="C40" s="81"/>
      <c r="D40" s="82"/>
      <c r="E40" s="82"/>
      <c r="F40" s="20">
        <f>IF(G40&lt;&gt;0,Arbeitszeitkonto!$G$4/24,C40-B40-D40-E40)</f>
        <v>0</v>
      </c>
      <c r="G40" s="83"/>
    </row>
    <row r="41" spans="1:7" ht="15.75" thickBot="1">
      <c r="A41" s="54"/>
      <c r="B41" s="6"/>
      <c r="C41" s="6"/>
      <c r="D41" s="6"/>
      <c r="E41" s="98"/>
      <c r="F41" s="20">
        <f>IF(G41&lt;&gt;0,Arbeitszeitkonto!$G$4/24,C41-B41-D41-E41)</f>
        <v>0</v>
      </c>
      <c r="G41" s="58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0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DATE(Arbeitszeitkonto!G1,5,1)</f>
        <v>44682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44682</v>
      </c>
      <c r="B11" s="85"/>
      <c r="C11" s="81"/>
      <c r="D11" s="81"/>
      <c r="E11" s="81"/>
      <c r="F11" s="20">
        <f>IF(G11&lt;&gt;0,Arbeitszeitkonto!$G$4/24,C11-B11-D11-E11)</f>
        <v>0</v>
      </c>
      <c r="G11" s="83"/>
    </row>
    <row r="12" spans="1:7" ht="15.75" thickBot="1">
      <c r="A12" s="54">
        <f aca="true" t="shared" si="0" ref="A12:A41">A11+1</f>
        <v>44683</v>
      </c>
      <c r="B12" s="82"/>
      <c r="C12" s="82"/>
      <c r="D12" s="82"/>
      <c r="E12" s="82"/>
      <c r="F12" s="20">
        <f>IF(G12&lt;&gt;0,Arbeitszeitkonto!$G$4/24,C12-B12-D12-E12)</f>
        <v>0</v>
      </c>
      <c r="G12" s="83"/>
    </row>
    <row r="13" spans="1:7" ht="15.75" thickBot="1">
      <c r="A13" s="54">
        <f t="shared" si="0"/>
        <v>44684</v>
      </c>
      <c r="B13" s="82"/>
      <c r="C13" s="82"/>
      <c r="D13" s="82"/>
      <c r="E13" s="82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44685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44686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44687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44688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44689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44690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44691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44692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44693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44694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44695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44696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44697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44698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44699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44700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44701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44702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44703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44704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44705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44706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44707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44708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44709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44710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44711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4">
        <f t="shared" si="0"/>
        <v>44712</v>
      </c>
      <c r="B41" s="80"/>
      <c r="C41" s="80"/>
      <c r="D41" s="80"/>
      <c r="E41" s="80"/>
      <c r="F41" s="20">
        <f>IF(G41&lt;&gt;0,Arbeitszeitkonto!$G$4/24,C41-B41-D41-E41)</f>
        <v>0</v>
      </c>
      <c r="G41" s="83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DATE(Arbeitszeitkonto!G1,6,1)</f>
        <v>44713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44713</v>
      </c>
      <c r="B11" s="85"/>
      <c r="C11" s="81"/>
      <c r="D11" s="81"/>
      <c r="E11" s="81"/>
      <c r="F11" s="20">
        <f>IF(G11&lt;&gt;0,Arbeitszeitkonto!$G$4/24,C11-B11-D11-E11)</f>
        <v>0</v>
      </c>
      <c r="G11" s="83"/>
    </row>
    <row r="12" spans="1:7" ht="15.75" thickBot="1">
      <c r="A12" s="54">
        <f aca="true" t="shared" si="0" ref="A12:A40">A11+1</f>
        <v>44714</v>
      </c>
      <c r="B12" s="82"/>
      <c r="C12" s="82"/>
      <c r="D12" s="82"/>
      <c r="E12" s="82"/>
      <c r="F12" s="20">
        <f>IF(G12&lt;&gt;0,Arbeitszeitkonto!$G$4/24,C12-B12-D12-E12)</f>
        <v>0</v>
      </c>
      <c r="G12" s="83"/>
    </row>
    <row r="13" spans="1:7" ht="15.75" thickBot="1">
      <c r="A13" s="54">
        <f t="shared" si="0"/>
        <v>44715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44716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44717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44718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44719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44720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44721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44722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44723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44724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44725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44726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44727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44728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44729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44730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44731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44732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44733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44734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44735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44736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44737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44738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44739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44740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44741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44742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4"/>
      <c r="B41" s="21"/>
      <c r="C41" s="21"/>
      <c r="D41" s="21"/>
      <c r="E41" s="97"/>
      <c r="F41" s="20">
        <f>IF(G41&lt;&gt;0,Arbeitszeitkonto!$G$4/24,C41-B41-D41-E41)</f>
        <v>0</v>
      </c>
      <c r="G41" s="58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0">
      <selection activeCell="E41" sqref="E41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3">
        <f>DATE(Arbeitszeitkonto!G1,7,1)</f>
        <v>44743</v>
      </c>
      <c r="C2" s="3"/>
      <c r="D2" s="3" t="s">
        <v>2</v>
      </c>
    </row>
    <row r="3" spans="1:3" ht="15">
      <c r="A3" s="3" t="s">
        <v>3</v>
      </c>
      <c r="C3" s="30">
        <f>Arbeitszeitkonto!D3</f>
        <v>0</v>
      </c>
    </row>
    <row r="4" spans="1:6" ht="45">
      <c r="A4" s="25" t="s">
        <v>41</v>
      </c>
      <c r="B4" s="2" t="s">
        <v>43</v>
      </c>
      <c r="C4" s="33">
        <f>Arbeitszeitkonto!C4</f>
        <v>0</v>
      </c>
      <c r="E4" s="24" t="s">
        <v>39</v>
      </c>
      <c r="F4" s="33">
        <f>Arbeitszeitkonto!E4</f>
        <v>0</v>
      </c>
    </row>
    <row r="5" spans="1:5" ht="15">
      <c r="A5" s="3" t="s">
        <v>4</v>
      </c>
      <c r="C5" s="30" t="str">
        <f>Arbeitszeitkonto!C5</f>
        <v>Kigem.             "Organist "</v>
      </c>
      <c r="D5" s="31"/>
      <c r="E5" s="31"/>
    </row>
    <row r="6" ht="15.75" thickBot="1">
      <c r="A6" s="2"/>
    </row>
    <row r="7" spans="1:7" ht="30">
      <c r="A7" s="40" t="s">
        <v>5</v>
      </c>
      <c r="B7" s="107" t="s">
        <v>6</v>
      </c>
      <c r="C7" s="108"/>
      <c r="D7" s="108"/>
      <c r="E7" s="116"/>
      <c r="F7" s="18" t="s">
        <v>7</v>
      </c>
      <c r="G7" s="59" t="s">
        <v>46</v>
      </c>
    </row>
    <row r="8" spans="1:7" ht="15">
      <c r="A8" s="119"/>
      <c r="B8" s="15" t="s">
        <v>8</v>
      </c>
      <c r="C8" s="15" t="s">
        <v>9</v>
      </c>
      <c r="D8" s="15" t="s">
        <v>10</v>
      </c>
      <c r="E8" s="15" t="s">
        <v>11</v>
      </c>
      <c r="F8" s="119"/>
      <c r="G8" s="60" t="s">
        <v>47</v>
      </c>
    </row>
    <row r="9" spans="1:7" ht="15">
      <c r="A9" s="119"/>
      <c r="B9" s="15"/>
      <c r="C9" s="15"/>
      <c r="D9" s="15"/>
      <c r="E9" s="15"/>
      <c r="F9" s="119"/>
      <c r="G9" s="44" t="s">
        <v>49</v>
      </c>
    </row>
    <row r="10" spans="1:7" ht="15.75" thickBot="1">
      <c r="A10" s="19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1" t="s">
        <v>48</v>
      </c>
    </row>
    <row r="11" spans="1:7" ht="15.75" thickBot="1">
      <c r="A11" s="54">
        <f>B2</f>
        <v>44743</v>
      </c>
      <c r="B11" s="85"/>
      <c r="C11" s="81"/>
      <c r="D11" s="81"/>
      <c r="E11" s="81"/>
      <c r="F11" s="20">
        <f>IF(G11&lt;&gt;0,Arbeitszeitkonto!$G$4/24,C11-B11-D11-E11)</f>
        <v>0</v>
      </c>
      <c r="G11" s="83"/>
    </row>
    <row r="12" spans="1:7" ht="15.75" thickBot="1">
      <c r="A12" s="54">
        <f aca="true" t="shared" si="0" ref="A12:A41">A11+1</f>
        <v>44744</v>
      </c>
      <c r="B12" s="80"/>
      <c r="C12" s="80"/>
      <c r="D12" s="80"/>
      <c r="E12" s="80"/>
      <c r="F12" s="20">
        <f>IF(G12&lt;&gt;0,Arbeitszeitkonto!$G$4/24,C12-B12-D12-E12)</f>
        <v>0</v>
      </c>
      <c r="G12" s="83"/>
    </row>
    <row r="13" spans="1:7" ht="15.75" thickBot="1">
      <c r="A13" s="54">
        <f t="shared" si="0"/>
        <v>44745</v>
      </c>
      <c r="B13" s="80"/>
      <c r="C13" s="80"/>
      <c r="D13" s="80"/>
      <c r="E13" s="80"/>
      <c r="F13" s="20">
        <f>IF(G13&lt;&gt;0,Arbeitszeitkonto!$G$4/24,C13-B13-D13-E13)</f>
        <v>0</v>
      </c>
      <c r="G13" s="83"/>
    </row>
    <row r="14" spans="1:7" ht="15.75" thickBot="1">
      <c r="A14" s="54">
        <f t="shared" si="0"/>
        <v>44746</v>
      </c>
      <c r="B14" s="80"/>
      <c r="C14" s="80"/>
      <c r="D14" s="80"/>
      <c r="E14" s="80"/>
      <c r="F14" s="20">
        <f>IF(G14&lt;&gt;0,Arbeitszeitkonto!$G$4/24,C14-B14-D14-E14)</f>
        <v>0</v>
      </c>
      <c r="G14" s="83"/>
    </row>
    <row r="15" spans="1:7" ht="15.75" thickBot="1">
      <c r="A15" s="54">
        <f t="shared" si="0"/>
        <v>44747</v>
      </c>
      <c r="B15" s="80"/>
      <c r="C15" s="80"/>
      <c r="D15" s="80"/>
      <c r="E15" s="80"/>
      <c r="F15" s="20">
        <f>IF(G15&lt;&gt;0,Arbeitszeitkonto!$G$4/24,C15-B15-D15-E15)</f>
        <v>0</v>
      </c>
      <c r="G15" s="83"/>
    </row>
    <row r="16" spans="1:7" ht="15.75" thickBot="1">
      <c r="A16" s="54">
        <f t="shared" si="0"/>
        <v>44748</v>
      </c>
      <c r="B16" s="80"/>
      <c r="C16" s="80"/>
      <c r="D16" s="80"/>
      <c r="E16" s="80"/>
      <c r="F16" s="20">
        <f>IF(G16&lt;&gt;0,Arbeitszeitkonto!$G$4/24,C16-B16-D16-E16)</f>
        <v>0</v>
      </c>
      <c r="G16" s="83"/>
    </row>
    <row r="17" spans="1:7" ht="15.75" thickBot="1">
      <c r="A17" s="54">
        <f t="shared" si="0"/>
        <v>44749</v>
      </c>
      <c r="B17" s="80"/>
      <c r="C17" s="80"/>
      <c r="D17" s="80"/>
      <c r="E17" s="80"/>
      <c r="F17" s="20">
        <f>IF(G17&lt;&gt;0,Arbeitszeitkonto!$G$4/24,C17-B17-D17-E17)</f>
        <v>0</v>
      </c>
      <c r="G17" s="83"/>
    </row>
    <row r="18" spans="1:7" ht="15.75" thickBot="1">
      <c r="A18" s="54">
        <f t="shared" si="0"/>
        <v>44750</v>
      </c>
      <c r="B18" s="80"/>
      <c r="C18" s="80"/>
      <c r="D18" s="80"/>
      <c r="E18" s="80"/>
      <c r="F18" s="20">
        <f>IF(G18&lt;&gt;0,Arbeitszeitkonto!$G$4/24,C18-B18-D18-E18)</f>
        <v>0</v>
      </c>
      <c r="G18" s="83"/>
    </row>
    <row r="19" spans="1:7" ht="15.75" thickBot="1">
      <c r="A19" s="54">
        <f t="shared" si="0"/>
        <v>44751</v>
      </c>
      <c r="B19" s="80"/>
      <c r="C19" s="80"/>
      <c r="D19" s="80"/>
      <c r="E19" s="80"/>
      <c r="F19" s="20">
        <f>IF(G19&lt;&gt;0,Arbeitszeitkonto!$G$4/24,C19-B19-D19-E19)</f>
        <v>0</v>
      </c>
      <c r="G19" s="83"/>
    </row>
    <row r="20" spans="1:7" ht="15.75" thickBot="1">
      <c r="A20" s="54">
        <f t="shared" si="0"/>
        <v>44752</v>
      </c>
      <c r="B20" s="80"/>
      <c r="C20" s="80"/>
      <c r="D20" s="80"/>
      <c r="E20" s="80"/>
      <c r="F20" s="20">
        <f>IF(G20&lt;&gt;0,Arbeitszeitkonto!$G$4/24,C20-B20-D20-E20)</f>
        <v>0</v>
      </c>
      <c r="G20" s="83"/>
    </row>
    <row r="21" spans="1:7" ht="15.75" thickBot="1">
      <c r="A21" s="54">
        <f t="shared" si="0"/>
        <v>44753</v>
      </c>
      <c r="B21" s="80"/>
      <c r="C21" s="80"/>
      <c r="D21" s="80"/>
      <c r="E21" s="80"/>
      <c r="F21" s="20">
        <f>IF(G21&lt;&gt;0,Arbeitszeitkonto!$G$4/24,C21-B21-D21-E21)</f>
        <v>0</v>
      </c>
      <c r="G21" s="83"/>
    </row>
    <row r="22" spans="1:7" ht="15.75" thickBot="1">
      <c r="A22" s="54">
        <f t="shared" si="0"/>
        <v>44754</v>
      </c>
      <c r="B22" s="80"/>
      <c r="C22" s="80"/>
      <c r="D22" s="80"/>
      <c r="E22" s="80"/>
      <c r="F22" s="20">
        <f>IF(G22&lt;&gt;0,Arbeitszeitkonto!$G$4/24,C22-B22-D22-E22)</f>
        <v>0</v>
      </c>
      <c r="G22" s="83"/>
    </row>
    <row r="23" spans="1:7" ht="15.75" thickBot="1">
      <c r="A23" s="54">
        <f t="shared" si="0"/>
        <v>44755</v>
      </c>
      <c r="B23" s="80"/>
      <c r="C23" s="80"/>
      <c r="D23" s="80"/>
      <c r="E23" s="80"/>
      <c r="F23" s="20">
        <f>IF(G23&lt;&gt;0,Arbeitszeitkonto!$G$4/24,C23-B23-D23-E23)</f>
        <v>0</v>
      </c>
      <c r="G23" s="83"/>
    </row>
    <row r="24" spans="1:7" ht="15.75" thickBot="1">
      <c r="A24" s="54">
        <f t="shared" si="0"/>
        <v>44756</v>
      </c>
      <c r="B24" s="80"/>
      <c r="C24" s="80"/>
      <c r="D24" s="80"/>
      <c r="E24" s="80"/>
      <c r="F24" s="20">
        <f>IF(G24&lt;&gt;0,Arbeitszeitkonto!$G$4/24,C24-B24-D24-E24)</f>
        <v>0</v>
      </c>
      <c r="G24" s="83"/>
    </row>
    <row r="25" spans="1:7" ht="15.75" thickBot="1">
      <c r="A25" s="54">
        <f t="shared" si="0"/>
        <v>44757</v>
      </c>
      <c r="B25" s="80"/>
      <c r="C25" s="80"/>
      <c r="D25" s="80"/>
      <c r="E25" s="80"/>
      <c r="F25" s="20">
        <f>IF(G25&lt;&gt;0,Arbeitszeitkonto!$G$4/24,C25-B25-D25-E25)</f>
        <v>0</v>
      </c>
      <c r="G25" s="83"/>
    </row>
    <row r="26" spans="1:7" ht="15.75" thickBot="1">
      <c r="A26" s="54">
        <f t="shared" si="0"/>
        <v>44758</v>
      </c>
      <c r="B26" s="80"/>
      <c r="C26" s="80"/>
      <c r="D26" s="80"/>
      <c r="E26" s="80"/>
      <c r="F26" s="20">
        <f>IF(G26&lt;&gt;0,Arbeitszeitkonto!$G$4/24,C26-B26-D26-E26)</f>
        <v>0</v>
      </c>
      <c r="G26" s="83"/>
    </row>
    <row r="27" spans="1:7" ht="15.75" thickBot="1">
      <c r="A27" s="54">
        <f t="shared" si="0"/>
        <v>44759</v>
      </c>
      <c r="B27" s="80"/>
      <c r="C27" s="80"/>
      <c r="D27" s="80"/>
      <c r="E27" s="80"/>
      <c r="F27" s="20">
        <f>IF(G27&lt;&gt;0,Arbeitszeitkonto!$G$4/24,C27-B27-D27-E27)</f>
        <v>0</v>
      </c>
      <c r="G27" s="83"/>
    </row>
    <row r="28" spans="1:7" ht="15.75" thickBot="1">
      <c r="A28" s="54">
        <f t="shared" si="0"/>
        <v>44760</v>
      </c>
      <c r="B28" s="80"/>
      <c r="C28" s="80"/>
      <c r="D28" s="80"/>
      <c r="E28" s="80"/>
      <c r="F28" s="20">
        <f>IF(G28&lt;&gt;0,Arbeitszeitkonto!$G$4/24,C28-B28-D28-E28)</f>
        <v>0</v>
      </c>
      <c r="G28" s="83"/>
    </row>
    <row r="29" spans="1:7" ht="15.75" thickBot="1">
      <c r="A29" s="54">
        <f t="shared" si="0"/>
        <v>44761</v>
      </c>
      <c r="B29" s="80"/>
      <c r="C29" s="80"/>
      <c r="D29" s="80"/>
      <c r="E29" s="80"/>
      <c r="F29" s="20">
        <f>IF(G29&lt;&gt;0,Arbeitszeitkonto!$G$4/24,C29-B29-D29-E29)</f>
        <v>0</v>
      </c>
      <c r="G29" s="83"/>
    </row>
    <row r="30" spans="1:7" ht="15.75" thickBot="1">
      <c r="A30" s="54">
        <f t="shared" si="0"/>
        <v>44762</v>
      </c>
      <c r="B30" s="80"/>
      <c r="C30" s="80"/>
      <c r="D30" s="80"/>
      <c r="E30" s="80"/>
      <c r="F30" s="20">
        <f>IF(G30&lt;&gt;0,Arbeitszeitkonto!$G$4/24,C30-B30-D30-E30)</f>
        <v>0</v>
      </c>
      <c r="G30" s="83"/>
    </row>
    <row r="31" spans="1:7" ht="15.75" thickBot="1">
      <c r="A31" s="54">
        <f t="shared" si="0"/>
        <v>44763</v>
      </c>
      <c r="B31" s="80"/>
      <c r="C31" s="80"/>
      <c r="D31" s="80"/>
      <c r="E31" s="80"/>
      <c r="F31" s="20">
        <f>IF(G31&lt;&gt;0,Arbeitszeitkonto!$G$4/24,C31-B31-D31-E31)</f>
        <v>0</v>
      </c>
      <c r="G31" s="83"/>
    </row>
    <row r="32" spans="1:7" ht="15.75" thickBot="1">
      <c r="A32" s="54">
        <f t="shared" si="0"/>
        <v>44764</v>
      </c>
      <c r="B32" s="79"/>
      <c r="C32" s="79"/>
      <c r="D32" s="80"/>
      <c r="E32" s="80"/>
      <c r="F32" s="20">
        <f>IF(G32&lt;&gt;0,Arbeitszeitkonto!$G$4/24,C32-B32-D32-E32)</f>
        <v>0</v>
      </c>
      <c r="G32" s="83"/>
    </row>
    <row r="33" spans="1:7" ht="15.75" thickBot="1">
      <c r="A33" s="54">
        <f t="shared" si="0"/>
        <v>44765</v>
      </c>
      <c r="B33" s="80"/>
      <c r="C33" s="80"/>
      <c r="D33" s="80"/>
      <c r="E33" s="80"/>
      <c r="F33" s="20">
        <f>IF(G33&lt;&gt;0,Arbeitszeitkonto!$G$4/24,C33-B33-D33-E33)</f>
        <v>0</v>
      </c>
      <c r="G33" s="83"/>
    </row>
    <row r="34" spans="1:7" ht="15.75" thickBot="1">
      <c r="A34" s="54">
        <f t="shared" si="0"/>
        <v>44766</v>
      </c>
      <c r="B34" s="80"/>
      <c r="C34" s="80"/>
      <c r="D34" s="80"/>
      <c r="E34" s="80"/>
      <c r="F34" s="20">
        <f>IF(G34&lt;&gt;0,Arbeitszeitkonto!$G$4/24,C34-B34-D34-E34)</f>
        <v>0</v>
      </c>
      <c r="G34" s="83"/>
    </row>
    <row r="35" spans="1:7" ht="15.75" thickBot="1">
      <c r="A35" s="54">
        <f t="shared" si="0"/>
        <v>44767</v>
      </c>
      <c r="B35" s="79"/>
      <c r="C35" s="79"/>
      <c r="D35" s="80"/>
      <c r="E35" s="80"/>
      <c r="F35" s="20">
        <f>IF(G35&lt;&gt;0,Arbeitszeitkonto!$G$4/24,C35-B35-D35-E35)</f>
        <v>0</v>
      </c>
      <c r="G35" s="83"/>
    </row>
    <row r="36" spans="1:7" ht="15.75" thickBot="1">
      <c r="A36" s="54">
        <f t="shared" si="0"/>
        <v>44768</v>
      </c>
      <c r="B36" s="80"/>
      <c r="C36" s="80"/>
      <c r="D36" s="80"/>
      <c r="E36" s="80"/>
      <c r="F36" s="20">
        <f>IF(G36&lt;&gt;0,Arbeitszeitkonto!$G$4/24,C36-B36-D36-E36)</f>
        <v>0</v>
      </c>
      <c r="G36" s="83"/>
    </row>
    <row r="37" spans="1:7" ht="15.75" thickBot="1">
      <c r="A37" s="54">
        <f t="shared" si="0"/>
        <v>44769</v>
      </c>
      <c r="B37" s="80"/>
      <c r="C37" s="80"/>
      <c r="D37" s="80"/>
      <c r="E37" s="80"/>
      <c r="F37" s="20">
        <f>IF(G37&lt;&gt;0,Arbeitszeitkonto!$G$4/24,C37-B37-D37-E37)</f>
        <v>0</v>
      </c>
      <c r="G37" s="83"/>
    </row>
    <row r="38" spans="1:7" ht="15.75" thickBot="1">
      <c r="A38" s="54">
        <f t="shared" si="0"/>
        <v>44770</v>
      </c>
      <c r="B38" s="80"/>
      <c r="C38" s="80"/>
      <c r="D38" s="80"/>
      <c r="E38" s="80"/>
      <c r="F38" s="20">
        <f>IF(G38&lt;&gt;0,Arbeitszeitkonto!$G$4/24,C38-B38-D38-E38)</f>
        <v>0</v>
      </c>
      <c r="G38" s="83"/>
    </row>
    <row r="39" spans="1:7" ht="15.75" thickBot="1">
      <c r="A39" s="54">
        <f t="shared" si="0"/>
        <v>44771</v>
      </c>
      <c r="B39" s="79"/>
      <c r="C39" s="79"/>
      <c r="D39" s="80"/>
      <c r="E39" s="80"/>
      <c r="F39" s="20">
        <f>IF(G39&lt;&gt;0,Arbeitszeitkonto!$G$4/24,C39-B39-D39-E39)</f>
        <v>0</v>
      </c>
      <c r="G39" s="83"/>
    </row>
    <row r="40" spans="1:7" ht="15.75" thickBot="1">
      <c r="A40" s="54">
        <f t="shared" si="0"/>
        <v>44772</v>
      </c>
      <c r="B40" s="79"/>
      <c r="C40" s="79"/>
      <c r="D40" s="80"/>
      <c r="E40" s="80"/>
      <c r="F40" s="20">
        <f>IF(G40&lt;&gt;0,Arbeitszeitkonto!$G$4/24,C40-B40-D40-E40)</f>
        <v>0</v>
      </c>
      <c r="G40" s="83"/>
    </row>
    <row r="41" spans="1:7" ht="15.75" thickBot="1">
      <c r="A41" s="54">
        <f t="shared" si="0"/>
        <v>44773</v>
      </c>
      <c r="B41" s="80"/>
      <c r="C41" s="80"/>
      <c r="D41" s="80"/>
      <c r="E41" s="80"/>
      <c r="F41" s="20">
        <f>IF(G41&lt;&gt;0,Arbeitszeitkonto!$G$4/24,C41-B41-D41-E41)</f>
        <v>0</v>
      </c>
      <c r="G41" s="83"/>
    </row>
    <row r="42" spans="1:6" ht="20.25" customHeight="1" thickBot="1">
      <c r="A42" s="9"/>
      <c r="B42" s="122" t="s">
        <v>67</v>
      </c>
      <c r="C42" s="122"/>
      <c r="D42" s="122"/>
      <c r="E42" s="122"/>
      <c r="F42" s="81">
        <v>0</v>
      </c>
    </row>
    <row r="43" spans="5:6" ht="26.25" thickBot="1">
      <c r="E43" s="32" t="s">
        <v>12</v>
      </c>
      <c r="F43" s="34">
        <f>SUM(F11:F42)</f>
        <v>0</v>
      </c>
    </row>
    <row r="44" spans="6:7" ht="15">
      <c r="F44" s="90" t="s">
        <v>47</v>
      </c>
      <c r="G44">
        <f>COUNTIF(G11:G41,F44)</f>
        <v>0</v>
      </c>
    </row>
    <row r="45" spans="1:7" ht="15">
      <c r="A45" s="9"/>
      <c r="B45" s="32"/>
      <c r="C45" s="32"/>
      <c r="D45" s="125"/>
      <c r="E45" s="125"/>
      <c r="F45" s="91" t="s">
        <v>49</v>
      </c>
      <c r="G45">
        <f>COUNTIF(G11:G41,F45)</f>
        <v>0</v>
      </c>
    </row>
    <row r="46" spans="1:7" ht="15.75" thickBot="1">
      <c r="A46" s="9"/>
      <c r="B46" s="32"/>
      <c r="C46" s="32"/>
      <c r="F46" s="92" t="s">
        <v>48</v>
      </c>
      <c r="G46">
        <f>COUNTIF(G11:G41,F46)</f>
        <v>0</v>
      </c>
    </row>
    <row r="47" spans="1:4" ht="15.75">
      <c r="A47" s="126" t="s">
        <v>13</v>
      </c>
      <c r="B47" s="127"/>
      <c r="C47" s="128"/>
      <c r="D47" s="22" t="s">
        <v>44</v>
      </c>
    </row>
    <row r="48" spans="1:4" ht="15.75">
      <c r="A48" s="10"/>
      <c r="B48" s="17"/>
      <c r="C48" s="17"/>
      <c r="D48" s="23"/>
    </row>
    <row r="49" spans="1:4" ht="15.75" thickBot="1">
      <c r="A49" s="7" t="s">
        <v>29</v>
      </c>
      <c r="B49" s="11"/>
      <c r="C49" s="8"/>
      <c r="D49" s="29"/>
    </row>
    <row r="50" spans="1:4" ht="36" customHeight="1" thickBot="1">
      <c r="A50" s="120" t="s">
        <v>14</v>
      </c>
      <c r="B50" s="121"/>
      <c r="C50" s="121"/>
      <c r="D50" s="57">
        <f>F4</f>
        <v>0</v>
      </c>
    </row>
    <row r="51" spans="1:4" ht="36" customHeight="1" thickBot="1">
      <c r="A51" s="120" t="s">
        <v>15</v>
      </c>
      <c r="B51" s="121"/>
      <c r="C51" s="121"/>
      <c r="D51" s="57">
        <f>F43*24</f>
        <v>0</v>
      </c>
    </row>
    <row r="52" spans="1:6" ht="36" customHeight="1" thickBot="1">
      <c r="A52" s="120" t="s">
        <v>16</v>
      </c>
      <c r="B52" s="121"/>
      <c r="C52" s="121"/>
      <c r="D52" s="57">
        <f>D51-D50</f>
        <v>0</v>
      </c>
      <c r="E52" s="33"/>
      <c r="F52" s="33"/>
    </row>
    <row r="53" spans="1:4" ht="36" customHeight="1" thickBot="1">
      <c r="A53" s="120" t="s">
        <v>17</v>
      </c>
      <c r="B53" s="121"/>
      <c r="C53" s="121"/>
      <c r="D53" s="57">
        <f>D50/2</f>
        <v>0</v>
      </c>
    </row>
    <row r="54" spans="1:5" ht="36" customHeight="1" thickBot="1">
      <c r="A54" s="120" t="s">
        <v>18</v>
      </c>
      <c r="B54" s="121"/>
      <c r="C54" s="121"/>
      <c r="D54" s="57">
        <f>IF(F43=0,0,IF(D52&gt;D53,D53,D52))</f>
        <v>0</v>
      </c>
      <c r="E54" s="62" t="s">
        <v>50</v>
      </c>
    </row>
    <row r="55" spans="1:4" ht="36" customHeight="1" thickBot="1">
      <c r="A55" s="120" t="s">
        <v>19</v>
      </c>
      <c r="B55" s="121"/>
      <c r="C55" s="121"/>
      <c r="D55" s="57">
        <f>IF(D52&gt;D53,D52-D53,0)</f>
        <v>0</v>
      </c>
    </row>
    <row r="56" spans="1:5" ht="15">
      <c r="A56" s="12"/>
      <c r="B56" s="12"/>
      <c r="C56" s="12"/>
      <c r="D56" s="12"/>
      <c r="E56" s="41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8" t="s">
        <v>28</v>
      </c>
    </row>
    <row r="77" ht="15">
      <c r="A77" s="13"/>
    </row>
    <row r="78" spans="1:6" s="24" customFormat="1" ht="45.75" customHeight="1">
      <c r="A78" s="123" t="s">
        <v>24</v>
      </c>
      <c r="B78" s="123"/>
      <c r="C78" s="123"/>
      <c r="D78" s="123"/>
      <c r="E78" s="123"/>
      <c r="F78" s="123"/>
    </row>
    <row r="79" spans="1:6" s="24" customFormat="1" ht="28.5" customHeight="1">
      <c r="A79" s="124" t="s">
        <v>25</v>
      </c>
      <c r="B79" s="124"/>
      <c r="C79" s="124"/>
      <c r="D79" s="124"/>
      <c r="E79" s="124"/>
      <c r="F79" s="124"/>
    </row>
    <row r="80" spans="1:6" s="24" customFormat="1" ht="15">
      <c r="A80" s="27"/>
      <c r="B80" s="26"/>
      <c r="C80" s="26"/>
      <c r="D80" s="26"/>
      <c r="E80" s="26"/>
      <c r="F80" s="26"/>
    </row>
    <row r="81" spans="1:6" s="24" customFormat="1" ht="15">
      <c r="A81" s="123" t="s">
        <v>26</v>
      </c>
      <c r="B81" s="123"/>
      <c r="C81" s="123"/>
      <c r="D81" s="123"/>
      <c r="E81" s="123"/>
      <c r="F81" s="123"/>
    </row>
    <row r="82" spans="1:6" s="24" customFormat="1" ht="15">
      <c r="A82" s="93"/>
      <c r="B82" s="93"/>
      <c r="C82" s="93"/>
      <c r="D82" s="93"/>
      <c r="E82" s="93"/>
      <c r="F82" s="93"/>
    </row>
    <row r="83" spans="1:6" s="24" customFormat="1" ht="15">
      <c r="A83" s="94" t="s">
        <v>66</v>
      </c>
      <c r="B83" s="93"/>
      <c r="C83" s="93"/>
      <c r="D83" s="93"/>
      <c r="E83" s="93"/>
      <c r="F83" s="93"/>
    </row>
    <row r="84" spans="1:6" s="24" customFormat="1" ht="13.5" customHeight="1">
      <c r="A84" t="s">
        <v>65</v>
      </c>
      <c r="B84" s="93"/>
      <c r="C84" s="93"/>
      <c r="D84" s="93"/>
      <c r="E84" s="93"/>
      <c r="F84" s="93"/>
    </row>
  </sheetData>
  <mergeCells count="15">
    <mergeCell ref="B42:E42"/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Kirche Endbach</dc:creator>
  <cp:keywords/>
  <dc:description/>
  <cp:lastModifiedBy>Laptop</cp:lastModifiedBy>
  <cp:lastPrinted>2015-08-10T11:47:09Z</cp:lastPrinted>
  <dcterms:created xsi:type="dcterms:W3CDTF">2015-05-20T08:09:05Z</dcterms:created>
  <dcterms:modified xsi:type="dcterms:W3CDTF">2022-02-23T11:44:17Z</dcterms:modified>
  <cp:category/>
  <cp:version/>
  <cp:contentType/>
  <cp:contentStatus/>
</cp:coreProperties>
</file>